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slicers/slicer1.xml" ContentType="application/vnd.ms-excel.slicer+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G:\3. Programs\6. Landfill Levy\Publication\Waste Mass Balance Pub 2040\"/>
    </mc:Choice>
  </mc:AlternateContent>
  <xr:revisionPtr revIDLastSave="0" documentId="8_{A5B65EAA-B37C-448B-AB3B-41999175BDC1}" xr6:coauthVersionLast="47" xr6:coauthVersionMax="47" xr10:uidLastSave="{00000000-0000-0000-0000-000000000000}"/>
  <bookViews>
    <workbookView xWindow="-98" yWindow="-98" windowWidth="20715" windowHeight="13276" firstSheet="3" activeTab="3" xr2:uid="{2C39E762-F074-4131-9593-29899D1EB26E}"/>
  </bookViews>
  <sheets>
    <sheet name="Instructions" sheetId="4" r:id="rId1"/>
    <sheet name="Reference Categories" sheetId="6" r:id="rId2"/>
    <sheet name="Mass Balance Template (2)" sheetId="22" state="hidden" r:id="rId3"/>
    <sheet name="Mass Balance Template" sheetId="25" r:id="rId4"/>
    <sheet name="MatClass" sheetId="1" state="hidden" r:id="rId5"/>
    <sheet name="Eaxample_ss" sheetId="5" state="hidden" r:id="rId6"/>
    <sheet name="Mass Balance Example 1" sheetId="20" r:id="rId7"/>
    <sheet name="Mass Balance Example 2" sheetId="23" r:id="rId8"/>
    <sheet name="Mass Balance Example 3" sheetId="24" r:id="rId9"/>
  </sheets>
  <definedNames>
    <definedName name="Description_a" localSheetId="1">'Reference Categories'!#REF!</definedName>
    <definedName name="Description_a">MatClass!$C$3:$C$131</definedName>
    <definedName name="Item" localSheetId="1">'Reference Categories'!#REF!</definedName>
    <definedName name="Item">MatClass!$A$3:$A$131</definedName>
    <definedName name="MatFlow" localSheetId="1">'Reference Categories'!$A$3:$A$5</definedName>
    <definedName name="MatFlow">MatClass!$M$3:$M$6</definedName>
    <definedName name="Pre_classified__Pre__or_Mirror_code__M" localSheetId="1">'Reference Categories'!#REF!</definedName>
    <definedName name="Pre_classified__Pre__or_Mirror_code__M">MatClass!$E$3:$E$131</definedName>
    <definedName name="Priority_waste" localSheetId="1">'Reference Categories'!#REF!</definedName>
    <definedName name="Priority_waste">MatClass!$F$3:$F$131</definedName>
    <definedName name="Reportable_priority_waste__transactions" localSheetId="1">'Reference Categories'!#REF!</definedName>
    <definedName name="Reportable_priority_waste__transactions">MatClass!$G$3:$G$131</definedName>
    <definedName name="Reportable_priority_waste__transport" localSheetId="1">'Reference Categories'!#REF!</definedName>
    <definedName name="Reportable_priority_waste__transport">MatClass!$H$3:$H$131</definedName>
    <definedName name="Section_a" localSheetId="1">'Reference Categories'!#REF!</definedName>
    <definedName name="Section_a">MatClass!$B$3:$B$131</definedName>
    <definedName name="Section_n" localSheetId="1">_xlfn._xlws.SORT(_xlfn.UNIQUE('Reference Categories'!Section_a))</definedName>
    <definedName name="Section_n">_xlfn._xlws.SORT(_xlfn.UNIQUE(Section_a))</definedName>
    <definedName name="Slicer_Section_a">#N/A</definedName>
    <definedName name="StreamFilter_a" localSheetId="1">'Reference Categories'!#REF!</definedName>
    <definedName name="StreamFilter_a">MatClass!$I$3:$I$131</definedName>
    <definedName name="WasteCode_a" localSheetId="1">'Reference Categories'!#REF!</definedName>
    <definedName name="WasteCode_a">MatClass!$D$3:$D$131</definedName>
    <definedName name="WasteStream" localSheetId="1">'Reference Categories'!$B$3:$B$11</definedName>
    <definedName name="WasteStream">MatClass!$N$3:$N$11</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7" i="24" l="1"/>
  <c r="S17" i="23"/>
  <c r="S17" i="20"/>
  <c r="S17" i="25"/>
  <c r="S14" i="20"/>
  <c r="S9" i="20"/>
  <c r="S22" i="20" s="1"/>
  <c r="S8" i="20"/>
  <c r="S24" i="20" s="1"/>
  <c r="S18" i="25" l="1"/>
  <c r="S16" i="25"/>
  <c r="S15" i="25"/>
  <c r="R40" i="25" s="1"/>
  <c r="S14" i="25"/>
  <c r="S13" i="25"/>
  <c r="R42" i="25" s="1"/>
  <c r="S12" i="25"/>
  <c r="S11" i="25"/>
  <c r="S10" i="25"/>
  <c r="S9" i="25"/>
  <c r="S22" i="25" s="1"/>
  <c r="S8" i="25"/>
  <c r="S24" i="25" s="1"/>
  <c r="S7" i="25"/>
  <c r="S28" i="25" s="1"/>
  <c r="S9" i="23"/>
  <c r="S18" i="24"/>
  <c r="S16" i="24"/>
  <c r="S15" i="24"/>
  <c r="S14" i="24"/>
  <c r="S13" i="24"/>
  <c r="R42" i="24" s="1"/>
  <c r="S12" i="24"/>
  <c r="S11" i="24"/>
  <c r="S32" i="24" s="1"/>
  <c r="S10" i="24"/>
  <c r="S31" i="24" s="1"/>
  <c r="S9" i="24"/>
  <c r="S8" i="24"/>
  <c r="S24" i="24" s="1"/>
  <c r="S7" i="24"/>
  <c r="S28" i="24" s="1"/>
  <c r="S18" i="23"/>
  <c r="S16" i="23"/>
  <c r="S15" i="23"/>
  <c r="R40" i="23" s="1"/>
  <c r="S14" i="23"/>
  <c r="S13" i="23"/>
  <c r="R42" i="23" s="1"/>
  <c r="S12" i="23"/>
  <c r="S11" i="23"/>
  <c r="S10" i="23"/>
  <c r="S8" i="23"/>
  <c r="S24" i="23" s="1"/>
  <c r="S7" i="23"/>
  <c r="S28" i="23" s="1"/>
  <c r="S11" i="20"/>
  <c r="S18" i="20"/>
  <c r="S16" i="20"/>
  <c r="S15" i="20"/>
  <c r="S13" i="20"/>
  <c r="R42" i="20" s="1"/>
  <c r="S12" i="20"/>
  <c r="R41" i="20" s="1"/>
  <c r="S7" i="20"/>
  <c r="S29" i="20"/>
  <c r="S16" i="22"/>
  <c r="S15" i="22"/>
  <c r="S24" i="22" s="1"/>
  <c r="S13" i="22"/>
  <c r="R38" i="22" s="1"/>
  <c r="S12" i="22"/>
  <c r="S23" i="22" s="1"/>
  <c r="S11" i="22"/>
  <c r="R42" i="22" s="1"/>
  <c r="S10" i="22"/>
  <c r="S34" i="22" s="1"/>
  <c r="S9" i="22"/>
  <c r="S33" i="22" s="1"/>
  <c r="S8" i="22"/>
  <c r="S7" i="22"/>
  <c r="S6" i="22"/>
  <c r="S31" i="22" s="1"/>
  <c r="S10" i="20"/>
  <c r="S23" i="20" l="1"/>
  <c r="R40" i="20"/>
  <c r="S27" i="20"/>
  <c r="R45" i="20" s="1"/>
  <c r="S21" i="20"/>
  <c r="S30" i="24"/>
  <c r="R41" i="24"/>
  <c r="S33" i="24"/>
  <c r="R40" i="24"/>
  <c r="S40" i="24" s="1"/>
  <c r="G8" i="24" s="1"/>
  <c r="R37" i="24"/>
  <c r="S42" i="24"/>
  <c r="G10" i="24" s="1"/>
  <c r="S31" i="23"/>
  <c r="R41" i="23"/>
  <c r="S40" i="23"/>
  <c r="S30" i="23"/>
  <c r="S42" i="23" s="1"/>
  <c r="G10" i="23" s="1"/>
  <c r="S29" i="24"/>
  <c r="S21" i="24"/>
  <c r="S27" i="24"/>
  <c r="R45" i="24" s="1"/>
  <c r="S37" i="24"/>
  <c r="S27" i="23"/>
  <c r="R45" i="23" s="1"/>
  <c r="S29" i="23"/>
  <c r="S28" i="20"/>
  <c r="S32" i="25"/>
  <c r="S31" i="25"/>
  <c r="S40" i="25"/>
  <c r="G8" i="25" s="1"/>
  <c r="S41" i="20"/>
  <c r="G9" i="20" s="1"/>
  <c r="S31" i="20"/>
  <c r="S32" i="20"/>
  <c r="S30" i="20"/>
  <c r="S42" i="20" s="1"/>
  <c r="G10" i="20" s="1"/>
  <c r="S33" i="20"/>
  <c r="R37" i="20"/>
  <c r="S37" i="20"/>
  <c r="R41" i="25"/>
  <c r="S30" i="25"/>
  <c r="S42" i="25" s="1"/>
  <c r="G10" i="25" s="1"/>
  <c r="S29" i="25"/>
  <c r="S21" i="25"/>
  <c r="S23" i="25"/>
  <c r="S33" i="25"/>
  <c r="R37" i="25"/>
  <c r="S27" i="25"/>
  <c r="R45" i="25" s="1"/>
  <c r="S37" i="25"/>
  <c r="S32" i="23"/>
  <c r="S33" i="23"/>
  <c r="S23" i="23"/>
  <c r="S22" i="24"/>
  <c r="S23" i="24"/>
  <c r="S21" i="23"/>
  <c r="S22" i="23"/>
  <c r="R37" i="23"/>
  <c r="S37" i="23"/>
  <c r="S42" i="22"/>
  <c r="S30" i="22"/>
  <c r="R46" i="22" s="1"/>
  <c r="R41" i="22"/>
  <c r="S38" i="22"/>
  <c r="S41" i="22" s="1"/>
  <c r="R27" i="22" s="1"/>
  <c r="F8" i="22" s="1"/>
  <c r="S20" i="22"/>
  <c r="S21" i="22"/>
  <c r="S32" i="22"/>
  <c r="S22" i="22"/>
  <c r="S35" i="22"/>
  <c r="R48" i="22" s="1"/>
  <c r="S40" i="20" l="1"/>
  <c r="G8" i="20" s="1"/>
  <c r="S41" i="24"/>
  <c r="G9" i="24" s="1"/>
  <c r="S41" i="23"/>
  <c r="G9" i="23" s="1"/>
  <c r="S41" i="25"/>
  <c r="G9" i="25" s="1"/>
  <c r="G8" i="23"/>
  <c r="R267" i="22"/>
  <c r="F9" i="22"/>
  <c r="S27" i="22"/>
  <c r="R47" i="24" l="1"/>
  <c r="R268" i="24" s="1"/>
  <c r="R47" i="23"/>
  <c r="R268" i="23" s="1"/>
  <c r="R47" i="20"/>
  <c r="R268" i="20" s="1"/>
  <c r="R47" i="25"/>
  <c r="R268" i="25" s="1"/>
  <c r="E51" i="5" l="1"/>
  <c r="E36" i="5"/>
  <c r="E50" i="5" s="1"/>
  <c r="E37" i="5"/>
  <c r="E38" i="5"/>
  <c r="E47" i="5" s="1"/>
  <c r="E39" i="5"/>
  <c r="E52" i="5" s="1"/>
  <c r="E40" i="5"/>
  <c r="E55" i="5" s="1"/>
  <c r="E41" i="5"/>
  <c r="E35" i="5"/>
  <c r="D56" i="5" l="1"/>
  <c r="E46" i="5"/>
  <c r="E48" i="5"/>
  <c r="E54" i="5"/>
  <c r="E53" i="5"/>
  <c r="E56" i="5" s="1"/>
  <c r="F56" i="5" l="1"/>
  <c r="O3" i="1" l="1"/>
  <c r="Q3" i="1" a="1"/>
  <c r="Q3" i="1" s="1"/>
  <c r="V3" i="1" l="1" a="1"/>
  <c r="V3" i="1" s="1"/>
  <c r="W3" i="1" a="1"/>
  <c r="W3" i="1" s="1"/>
  <c r="R3" i="1" a="1"/>
  <c r="R3" i="1" s="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3" i="1"/>
  <c r="P3" i="1" l="1" a="1"/>
  <c r="P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Hull, Gavin</author>
  </authors>
  <commentList>
    <comment ref="E17" authorId="0" shapeId="0" xr:uid="{CD1D3D8F-4D76-4817-A00F-86B2F0AA6BAC}">
      <text>
        <r>
          <rPr>
            <b/>
            <sz val="9"/>
            <color indexed="81"/>
            <rFont val="Tahoma"/>
            <family val="2"/>
          </rPr>
          <t>Hull, Gavin:</t>
        </r>
        <r>
          <rPr>
            <sz val="9"/>
            <color indexed="81"/>
            <rFont val="Tahoma"/>
            <family val="2"/>
          </rPr>
          <t xml:space="preserve">
Red - not a valid entry</t>
        </r>
      </text>
    </comment>
    <comment ref="F17" authorId="0" shapeId="0" xr:uid="{891905A6-84FD-48DC-A20B-6B8D4921C6BD}">
      <text>
        <r>
          <rPr>
            <b/>
            <sz val="9"/>
            <color indexed="81"/>
            <rFont val="Tahoma"/>
            <family val="2"/>
          </rPr>
          <t>Hull, Gavin:</t>
        </r>
        <r>
          <rPr>
            <sz val="9"/>
            <color indexed="81"/>
            <rFont val="Tahoma"/>
            <family val="2"/>
          </rPr>
          <t xml:space="preserve">
Orange - issue with Levy rate applied
Red - not a valid entry</t>
        </r>
      </text>
    </comment>
    <comment ref="G17" authorId="0" shapeId="0" xr:uid="{FCE136BD-813E-4A84-978D-7965F74DAA43}">
      <text>
        <r>
          <rPr>
            <b/>
            <sz val="9"/>
            <color indexed="81"/>
            <rFont val="Tahoma"/>
            <family val="2"/>
          </rPr>
          <t>Hull, Gavin:</t>
        </r>
        <r>
          <rPr>
            <sz val="9"/>
            <color indexed="81"/>
            <rFont val="Tahoma"/>
            <family val="2"/>
          </rPr>
          <t xml:space="preserve">
Green - complete material type</t>
        </r>
      </text>
    </comment>
    <comment ref="J17" authorId="0" shapeId="0" xr:uid="{B9CF3EEF-85EC-4E32-B219-57088B75FD7B}">
      <text>
        <r>
          <rPr>
            <b/>
            <sz val="9"/>
            <color indexed="81"/>
            <rFont val="Tahoma"/>
            <family val="2"/>
          </rPr>
          <t>Hull, Gavin:</t>
        </r>
        <r>
          <rPr>
            <sz val="9"/>
            <color indexed="81"/>
            <rFont val="Tahoma"/>
            <family val="2"/>
          </rPr>
          <t xml:space="preserve">
Green - complete 'Operational use type'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<sst xmlns="http://schemas.openxmlformats.org/spreadsheetml/2006/main" count="2419" uniqueCount="698">
  <si>
    <t>Document</t>
  </si>
  <si>
    <t>Waste Mass Balance Report Template</t>
  </si>
  <si>
    <t>Version</t>
  </si>
  <si>
    <t>Issued V01 December 2021</t>
  </si>
  <si>
    <t>Instructions</t>
  </si>
  <si>
    <t>Format</t>
  </si>
  <si>
    <t>The template is structured to represent three simplified waste flows:
- Incoming waste for disposal (subject to levy on receipt)
- Outgoing waste for resource recovery (eligible for allowable rebate claim)
- Waste suitable for on-site use (potential for waste to not be subject to levy or eligible for allowable rebate claim)</t>
  </si>
  <si>
    <t>Wastes (or other materials) that are temporart stored for either resource recovery or on-site use can also be entered if they are to be stored for longer than 3 months (time limits apply to stockpiled materials and eligiblity for allowable rebate claims)</t>
  </si>
  <si>
    <t>Field requirements</t>
  </si>
  <si>
    <t>Certain fields are required for the three simplified waste flows. Follow the three coloured ribbons below on the template to easily see which field are required for each flow type.</t>
  </si>
  <si>
    <t>Incoming reported cells</t>
  </si>
  <si>
    <t>Outgoing report cells</t>
  </si>
  <si>
    <t>Onsite use reported cells</t>
  </si>
  <si>
    <t>Waste In - data required</t>
  </si>
  <si>
    <t>Waste Stream</t>
  </si>
  <si>
    <t>Mass Determination</t>
  </si>
  <si>
    <t>Mass (tonnes)</t>
  </si>
  <si>
    <t>Levy applied this quarter</t>
  </si>
  <si>
    <t>Waste Fate</t>
  </si>
  <si>
    <t>Packaged Waste Asbestos</t>
  </si>
  <si>
    <t>Onsite weight</t>
  </si>
  <si>
    <t>MSW</t>
  </si>
  <si>
    <t>Disposal</t>
  </si>
  <si>
    <t>Industrial Waste</t>
  </si>
  <si>
    <t>Offsite weight</t>
  </si>
  <si>
    <t>IND</t>
  </si>
  <si>
    <t>Operational use</t>
  </si>
  <si>
    <t>Municipal Waste</t>
  </si>
  <si>
    <t>Conversion factor</t>
  </si>
  <si>
    <t>PW B</t>
  </si>
  <si>
    <t>Recovered resource</t>
  </si>
  <si>
    <t>Fill Material</t>
  </si>
  <si>
    <t>PW C</t>
  </si>
  <si>
    <t>Temporary Storage (resource recovery)</t>
  </si>
  <si>
    <t>Priority Waste - Cat B</t>
  </si>
  <si>
    <t>PW D</t>
  </si>
  <si>
    <t>Temporary Storage (operational use)</t>
  </si>
  <si>
    <t>Priority Waste - Cat C</t>
  </si>
  <si>
    <t>Soils Containing  Asbestos</t>
  </si>
  <si>
    <t>Priority Waste - Cat D</t>
  </si>
  <si>
    <t>Soil Containing Asbestos</t>
  </si>
  <si>
    <t>Not levied</t>
  </si>
  <si>
    <t>Other</t>
  </si>
  <si>
    <t>Allowable rebate claim</t>
  </si>
  <si>
    <t>*Note: do not use resource recovery for waste fate as this models an incoming and outcoming flow at the same time</t>
  </si>
  <si>
    <t>Waste Out - data required</t>
  </si>
  <si>
    <t>Waste Type</t>
  </si>
  <si>
    <r>
      <t xml:space="preserve">Further Information
</t>
    </r>
    <r>
      <rPr>
        <i/>
        <sz val="10"/>
        <color theme="1"/>
        <rFont val="Segoe UI"/>
        <family val="2"/>
      </rPr>
      <t>(Waste-out)</t>
    </r>
  </si>
  <si>
    <r>
      <t xml:space="preserve">Destination
</t>
    </r>
    <r>
      <rPr>
        <i/>
        <sz val="10"/>
        <color theme="1"/>
        <rFont val="Segoe UI"/>
        <family val="2"/>
      </rPr>
      <t>(Waste-out)</t>
    </r>
  </si>
  <si>
    <t>Concrete</t>
  </si>
  <si>
    <t>SA</t>
  </si>
  <si>
    <t>Metal</t>
  </si>
  <si>
    <t>VIC</t>
  </si>
  <si>
    <t>Timber/green waste</t>
  </si>
  <si>
    <t>NSW</t>
  </si>
  <si>
    <t>Fill material</t>
  </si>
  <si>
    <t>Plastic</t>
  </si>
  <si>
    <t>QLD</t>
  </si>
  <si>
    <t>Cardboard/paper</t>
  </si>
  <si>
    <t>WA</t>
  </si>
  <si>
    <t xml:space="preserve">Clean fill </t>
  </si>
  <si>
    <t>NT</t>
  </si>
  <si>
    <t>TAS</t>
  </si>
  <si>
    <t>ACT</t>
  </si>
  <si>
    <t>International</t>
  </si>
  <si>
    <t>Operational use - data required</t>
  </si>
  <si>
    <t>Operational use type</t>
  </si>
  <si>
    <r>
      <rPr>
        <b/>
        <sz val="11"/>
        <color theme="1"/>
        <rFont val="Calibri"/>
        <family val="2"/>
        <scheme val="minor"/>
      </rPr>
      <t>Activity description</t>
    </r>
    <r>
      <rPr>
        <sz val="11"/>
        <color theme="1"/>
        <rFont val="Calibri"/>
        <family val="2"/>
        <scheme val="minor"/>
      </rPr>
      <t xml:space="preserve">
(as specified in EPA 332.8) </t>
    </r>
  </si>
  <si>
    <t>Description of operational use or planned use for levied wastes</t>
  </si>
  <si>
    <t>Construction</t>
  </si>
  <si>
    <t>Haul Road Management Plan has been certified</t>
  </si>
  <si>
    <t>Final Capping</t>
  </si>
  <si>
    <t>Cover material is sourced from excavations within permissioned landfill area</t>
  </si>
  <si>
    <t>Cover material</t>
  </si>
  <si>
    <t>Internal haul roads</t>
  </si>
  <si>
    <t>Landfill</t>
  </si>
  <si>
    <t>Temporary Storage - data required</t>
  </si>
  <si>
    <r>
      <t xml:space="preserve">Complete as oulined for </t>
    </r>
    <r>
      <rPr>
        <b/>
        <sz val="11"/>
        <color theme="1"/>
        <rFont val="Calibri"/>
        <family val="2"/>
        <scheme val="minor"/>
      </rPr>
      <t>Waste Out</t>
    </r>
    <r>
      <rPr>
        <sz val="11"/>
        <color theme="1"/>
        <rFont val="Calibri"/>
        <family val="2"/>
        <scheme val="minor"/>
      </rPr>
      <t xml:space="preserve"> or </t>
    </r>
    <r>
      <rPr>
        <b/>
        <sz val="11"/>
        <color theme="1"/>
        <rFont val="Calibri"/>
        <family val="2"/>
        <scheme val="minor"/>
      </rPr>
      <t>Operational Use</t>
    </r>
  </si>
  <si>
    <t>Use 'Temporary storage' entry with a 'Waste Fate' of Temporary Storage (operational use) to declare:</t>
  </si>
  <si>
    <t>existing temporary storage on site (differentiate between temporary storage by waste types if suitable)</t>
  </si>
  <si>
    <t>waste won on-site for future use</t>
  </si>
  <si>
    <t>Field</t>
  </si>
  <si>
    <t>Field Requirements</t>
  </si>
  <si>
    <t>Description</t>
  </si>
  <si>
    <t>Waste-in
Waste-out
Temporary Storage</t>
  </si>
  <si>
    <t>Mandatory for any entry</t>
  </si>
  <si>
    <t>A characterisation of the wastes flow and how this may be measured. Split up into wastes arriving at site, wastes leaving the site for resource recovery or waste stockpiled at site</t>
  </si>
  <si>
    <t>A category of waste stream for waste type based on waste levy conditions</t>
  </si>
  <si>
    <t>How the mass of waste has been derived</t>
  </si>
  <si>
    <t>Mass in tonnes of the waste</t>
  </si>
  <si>
    <t>Levy Applied this quarter</t>
  </si>
  <si>
    <t>Mandatory for Materials In</t>
  </si>
  <si>
    <t>The type of levy rates applied to incoming waste</t>
  </si>
  <si>
    <t>Madatory for Materials Out</t>
  </si>
  <si>
    <t>The final fate of the waste managed by the landfill site</t>
  </si>
  <si>
    <t>Waste type used to describe resource recovery and temporary storage of waste for future resource recovery</t>
  </si>
  <si>
    <r>
      <t xml:space="preserve">Further Information
</t>
    </r>
    <r>
      <rPr>
        <i/>
        <sz val="11"/>
        <rFont val="Calibri"/>
        <family val="2"/>
        <scheme val="minor"/>
      </rPr>
      <t>(Waste-out)</t>
    </r>
  </si>
  <si>
    <t>Optional</t>
  </si>
  <si>
    <t>Additional field to provide information about resource recovery factors</t>
  </si>
  <si>
    <r>
      <t xml:space="preserve">Destination
</t>
    </r>
    <r>
      <rPr>
        <i/>
        <sz val="11"/>
        <rFont val="Calibri"/>
        <family val="2"/>
        <scheme val="minor"/>
      </rPr>
      <t>(Waste-out)</t>
    </r>
  </si>
  <si>
    <t>Final destination of waste sent for resource recovery at the state or international level</t>
  </si>
  <si>
    <t>Mandatory for Operational Use</t>
  </si>
  <si>
    <t>The types of on-site operational use</t>
  </si>
  <si>
    <r>
      <t xml:space="preserve">Activity description
</t>
    </r>
    <r>
      <rPr>
        <sz val="11"/>
        <rFont val="Calibri"/>
        <family val="2"/>
        <scheme val="minor"/>
      </rPr>
      <t>(as specified in EPA 332.8</t>
    </r>
    <r>
      <rPr>
        <b/>
        <sz val="11"/>
        <rFont val="Calibri"/>
        <family val="2"/>
        <scheme val="minor"/>
      </rPr>
      <t xml:space="preserve">) </t>
    </r>
  </si>
  <si>
    <t>The activity defined in EPA guidelines 332.8 that is not subject to levy</t>
  </si>
  <si>
    <r>
      <rPr>
        <b/>
        <sz val="11"/>
        <rFont val="Calibri"/>
        <family val="2"/>
        <scheme val="minor"/>
      </rPr>
      <t>Use Description</t>
    </r>
    <r>
      <rPr>
        <sz val="11"/>
        <rFont val="Calibri"/>
        <family val="2"/>
        <scheme val="minor"/>
      </rPr>
      <t xml:space="preserve">
(Operational use)</t>
    </r>
  </si>
  <si>
    <t>A description of the on-site operational use where levy has been charged</t>
  </si>
  <si>
    <t>Examples of completed templates</t>
  </si>
  <si>
    <t>Landfill No.</t>
  </si>
  <si>
    <t>Landfill Type</t>
  </si>
  <si>
    <t>Waste types accepted</t>
  </si>
  <si>
    <t>Materials brought on site</t>
  </si>
  <si>
    <t>Recovery operations</t>
  </si>
  <si>
    <t>On site uses</t>
  </si>
  <si>
    <t>Small regional landfill</t>
  </si>
  <si>
    <t>MSW, Industrial Waste and fill materials</t>
  </si>
  <si>
    <t>No recovery</t>
  </si>
  <si>
    <t>Existing temporary store of fill material used for daily cover</t>
  </si>
  <si>
    <t>Mid sized metro landfill</t>
  </si>
  <si>
    <t>MSW, Industrial and Priority wastes</t>
  </si>
  <si>
    <t>Crushed rock and clay for cell construction</t>
  </si>
  <si>
    <t>Recovery of metals and timber.
Existing temporary storage of metal (collection greater than 3 months)
Timber collected for recovery monthly</t>
  </si>
  <si>
    <t>Daily cover sourced on-site
Rock and clay temporary stored prior to use</t>
  </si>
  <si>
    <t>Large scale landfill</t>
  </si>
  <si>
    <t>MSW, Industrial, Priority wastes, Fill materials and Asbestos</t>
  </si>
  <si>
    <t>Temporary stoage of incoming fill materials
Priority waste (Cat C soil) for daily cover</t>
  </si>
  <si>
    <t>MatFlow</t>
  </si>
  <si>
    <t>WasteStream</t>
  </si>
  <si>
    <t>MassDetermination</t>
  </si>
  <si>
    <t>Levy Rate</t>
  </si>
  <si>
    <t xml:space="preserve">Material Fate </t>
  </si>
  <si>
    <t xml:space="preserve">Destination   </t>
  </si>
  <si>
    <t>MaterialType</t>
  </si>
  <si>
    <t>EPA 332.8 Activity</t>
  </si>
  <si>
    <t>Waste-in</t>
  </si>
  <si>
    <t>Waste-out</t>
  </si>
  <si>
    <t>Temporary Storage (material won onsite)</t>
  </si>
  <si>
    <t>Temporary Storage</t>
  </si>
  <si>
    <t>Soils Containing Asbestos</t>
  </si>
  <si>
    <t>Temporary Storage (disposal)</t>
  </si>
  <si>
    <t>Mass Balance Template</t>
  </si>
  <si>
    <t>Data Summary for Mass Balance Calculations</t>
  </si>
  <si>
    <t>Waste Flow Diagram (Option A)</t>
  </si>
  <si>
    <t>Waste Flow Diagram (Option B)</t>
  </si>
  <si>
    <t>Site Details</t>
  </si>
  <si>
    <t>Aggregated Flow model</t>
  </si>
  <si>
    <t>Landfill License No.</t>
  </si>
  <si>
    <t>Flow Label</t>
  </si>
  <si>
    <t xml:space="preserve">Start </t>
  </si>
  <si>
    <t>end</t>
  </si>
  <si>
    <t>Material Fate</t>
  </si>
  <si>
    <t>Tonnage</t>
  </si>
  <si>
    <t>Description of flow</t>
  </si>
  <si>
    <t>Landfill Name</t>
  </si>
  <si>
    <t>Materials-in</t>
  </si>
  <si>
    <t>I</t>
  </si>
  <si>
    <t>S1</t>
  </si>
  <si>
    <t>Stockpiled (resource recovery)</t>
  </si>
  <si>
    <t>Levied material that are stockpiled</t>
  </si>
  <si>
    <t>Landfill Levy Area</t>
  </si>
  <si>
    <t xml:space="preserve">Stockpile carry over </t>
  </si>
  <si>
    <t>Previous Period</t>
  </si>
  <si>
    <t>This Period</t>
  </si>
  <si>
    <t>S2</t>
  </si>
  <si>
    <t>Stockpiled (operational use)</t>
  </si>
  <si>
    <t>Not levied materials that are stockpiled (not subject to allowable rebate)</t>
  </si>
  <si>
    <t>Landfill Address</t>
  </si>
  <si>
    <r>
      <rPr>
        <b/>
        <u/>
        <sz val="11"/>
        <color theme="1"/>
        <rFont val="Calibri"/>
        <family val="2"/>
        <scheme val="minor"/>
      </rPr>
      <t>May be</t>
    </r>
    <r>
      <rPr>
        <sz val="11"/>
        <color theme="1"/>
        <rFont val="Calibri"/>
        <family val="2"/>
        <scheme val="minor"/>
      </rPr>
      <t xml:space="preserve"> subject to allowable rebate claim</t>
    </r>
  </si>
  <si>
    <t>Stockpiled (disposal)</t>
  </si>
  <si>
    <t>Landfill Contact Phone</t>
  </si>
  <si>
    <r>
      <rPr>
        <b/>
        <u/>
        <sz val="11"/>
        <color theme="1"/>
        <rFont val="Calibri"/>
        <family val="2"/>
        <scheme val="minor"/>
      </rPr>
      <t xml:space="preserve">Not </t>
    </r>
    <r>
      <rPr>
        <sz val="11"/>
        <color theme="1"/>
        <rFont val="Calibri"/>
        <family val="2"/>
        <scheme val="minor"/>
      </rPr>
      <t>subject to allowable rebate claim</t>
    </r>
  </si>
  <si>
    <t>Op</t>
  </si>
  <si>
    <t>Designated for operational use on entry to site</t>
  </si>
  <si>
    <t>Period (start date - end date)</t>
  </si>
  <si>
    <t>D</t>
  </si>
  <si>
    <t>Designated for disposal on entry to site</t>
  </si>
  <si>
    <t>Stockpiled</t>
  </si>
  <si>
    <t>Materials taken out of stockpile for operational use</t>
  </si>
  <si>
    <t>Mandatory Fields (all entries)</t>
  </si>
  <si>
    <t>Should not exceed I -&gt; S1 and carry forward balance of S1</t>
  </si>
  <si>
    <t>Materials-out</t>
  </si>
  <si>
    <t>O</t>
  </si>
  <si>
    <t>From S1 for resource recovery and subject to allowable rebate</t>
  </si>
  <si>
    <t>Outgoing/Stockpile report cells</t>
  </si>
  <si>
    <t>From S2 for resource recovery and not eligible for Allowable rebate</t>
  </si>
  <si>
    <t>Materials</t>
  </si>
  <si>
    <t>Declared stockpiles or onsite won materials</t>
  </si>
  <si>
    <t>Materials-in
Materials-out
Stockpiled</t>
  </si>
  <si>
    <r>
      <t>Material Type</t>
    </r>
    <r>
      <rPr>
        <sz val="10"/>
        <color theme="1"/>
        <rFont val="Segoe UI"/>
        <family val="2"/>
      </rPr>
      <t xml:space="preserve"> (from levy rebate list)</t>
    </r>
  </si>
  <si>
    <r>
      <t xml:space="preserve">Further Information
</t>
    </r>
    <r>
      <rPr>
        <i/>
        <sz val="10"/>
        <color theme="1"/>
        <rFont val="Segoe UI"/>
        <family val="2"/>
      </rPr>
      <t>(Materials-out)</t>
    </r>
  </si>
  <si>
    <r>
      <t xml:space="preserve">Destination
</t>
    </r>
    <r>
      <rPr>
        <i/>
        <sz val="10"/>
        <color theme="1"/>
        <rFont val="Segoe UI"/>
        <family val="2"/>
      </rPr>
      <t>(Materials-out)</t>
    </r>
  </si>
  <si>
    <r>
      <t xml:space="preserve">EPA Approved Reference </t>
    </r>
    <r>
      <rPr>
        <i/>
        <sz val="11"/>
        <color theme="1"/>
        <rFont val="Calibri"/>
        <family val="2"/>
        <scheme val="minor"/>
      </rPr>
      <t>(Operational use)</t>
    </r>
  </si>
  <si>
    <r>
      <t xml:space="preserve">Use Description
</t>
    </r>
    <r>
      <rPr>
        <i/>
        <sz val="11"/>
        <color theme="1"/>
        <rFont val="Calibri"/>
        <family val="2"/>
        <scheme val="minor"/>
      </rPr>
      <t>(Operational use)</t>
    </r>
  </si>
  <si>
    <t>Amended for multistage flows</t>
  </si>
  <si>
    <t>Flow</t>
  </si>
  <si>
    <t>Aggregated data</t>
  </si>
  <si>
    <t>Into S1</t>
  </si>
  <si>
    <t>All waste/materials into stockpile S1</t>
  </si>
  <si>
    <t>Into S2</t>
  </si>
  <si>
    <t>All Materials-in destined for stockpile S2</t>
  </si>
  <si>
    <t>S1 to O</t>
  </si>
  <si>
    <t>Stockpiled materials eligible for rebate</t>
  </si>
  <si>
    <t>S1 through to S2</t>
  </si>
  <si>
    <t>Carry over till next reporting period - This could be eligible for allowable rebate if it was brought onto site in a time frame shorter than 3 months</t>
  </si>
  <si>
    <t>Carry over tonnes</t>
  </si>
  <si>
    <t>S2 to O</t>
  </si>
  <si>
    <t>Carry forward tonnes</t>
  </si>
  <si>
    <t>Carry Over</t>
  </si>
  <si>
    <t>S1 Carry Over</t>
  </si>
  <si>
    <t>S2 Carry Over</t>
  </si>
  <si>
    <t>Destination Nodal Tonnages</t>
  </si>
  <si>
    <t>Node</t>
  </si>
  <si>
    <t>S1 eligible for allowable rebate claim check</t>
  </si>
  <si>
    <t>Send for RR</t>
  </si>
  <si>
    <t>Eligible for RR</t>
  </si>
  <si>
    <t>Stockpiles</t>
  </si>
  <si>
    <t>Stockpile Movement</t>
  </si>
  <si>
    <t>Stockpile Balance</t>
  </si>
  <si>
    <t>Description of Stockpiles</t>
  </si>
  <si>
    <t>Stockpile Balance - carry over that may be subject to allowable rebate.</t>
  </si>
  <si>
    <r>
      <t xml:space="preserve">Stockpile Balance - carry over that may </t>
    </r>
    <r>
      <rPr>
        <u/>
        <sz val="11"/>
        <color theme="1"/>
        <rFont val="Calibri"/>
        <family val="2"/>
        <scheme val="minor"/>
      </rPr>
      <t>not</t>
    </r>
    <r>
      <rPr>
        <sz val="11"/>
        <color theme="1"/>
        <rFont val="Calibri"/>
        <family val="2"/>
        <scheme val="minor"/>
      </rPr>
      <t xml:space="preserve"> be subject to allowable rebate.</t>
    </r>
  </si>
  <si>
    <t>Mass Balance Equations</t>
  </si>
  <si>
    <t>All materials handled</t>
  </si>
  <si>
    <t>I + S1 (carry over) + S2 (carry over) + S2 (onsite won)</t>
  </si>
  <si>
    <t>=</t>
  </si>
  <si>
    <t>O + Op + D + S1 (balance) + S2 (balance)</t>
  </si>
  <si>
    <t>Check</t>
  </si>
  <si>
    <t>Waste Flow Diagram</t>
  </si>
  <si>
    <t xml:space="preserve">Temporary Storage carry over </t>
  </si>
  <si>
    <t>TS1</t>
  </si>
  <si>
    <t>Levied waste that is temporarily stored prior to Resource Recovery</t>
  </si>
  <si>
    <t>Levy paid</t>
  </si>
  <si>
    <t>TS2</t>
  </si>
  <si>
    <t>Levied waste that is temporarily stored prior to Operational use or Disposal</t>
  </si>
  <si>
    <t>TS3</t>
  </si>
  <si>
    <t>Not levied waste that are temporarily stored prior to Operational use</t>
  </si>
  <si>
    <t>No levy paid</t>
  </si>
  <si>
    <r>
      <t xml:space="preserve">Waste / Material won on site </t>
    </r>
    <r>
      <rPr>
        <b/>
        <u/>
        <sz val="11"/>
        <color theme="1"/>
        <rFont val="Calibri"/>
        <family val="2"/>
        <scheme val="minor"/>
      </rPr>
      <t>not</t>
    </r>
    <r>
      <rPr>
        <sz val="11"/>
        <color theme="1"/>
        <rFont val="Calibri"/>
        <family val="2"/>
        <scheme val="minor"/>
      </rPr>
      <t xml:space="preserve"> levied</t>
    </r>
  </si>
  <si>
    <t>Levied waste removed from temporary storage for operational use</t>
  </si>
  <si>
    <t>Not levied waste removed from temporary storage for operational use</t>
  </si>
  <si>
    <t>Outgoing/Temporary Storage report cells</t>
  </si>
  <si>
    <t>Levied waste removed from temporary storage for disposal</t>
  </si>
  <si>
    <t>From TS1 for resource recovery and subject to allowable rebate</t>
  </si>
  <si>
    <t>From TS2 for resource recovery and not eligible for Allowable rebate</t>
  </si>
  <si>
    <t xml:space="preserve">Waste Fate
</t>
  </si>
  <si>
    <r>
      <t>Waste Type</t>
    </r>
    <r>
      <rPr>
        <sz val="10"/>
        <color theme="1"/>
        <rFont val="Segoe UI"/>
        <family val="2"/>
      </rPr>
      <t xml:space="preserve"> (from levy rebate list)</t>
    </r>
    <r>
      <rPr>
        <b/>
        <sz val="10"/>
        <color theme="1"/>
        <rFont val="Segoe UI"/>
        <family val="2"/>
      </rPr>
      <t xml:space="preserve">
</t>
    </r>
  </si>
  <si>
    <r>
      <t xml:space="preserve">Activity description
</t>
    </r>
    <r>
      <rPr>
        <sz val="11"/>
        <color theme="1"/>
        <rFont val="Calibri"/>
        <family val="2"/>
        <scheme val="minor"/>
      </rPr>
      <t xml:space="preserve">(as specified in EPA 332.8) </t>
    </r>
  </si>
  <si>
    <t>TS</t>
  </si>
  <si>
    <t>Declared temporary stored material won onsite prior to operational use</t>
  </si>
  <si>
    <t>Red - not a valid entry</t>
  </si>
  <si>
    <t>Orange - issue with levy rate applied
Red - not a valid entry</t>
  </si>
  <si>
    <t>Green - complete field</t>
  </si>
  <si>
    <t>Green - complete field
Orange - provide EPA 332.8 activity description.</t>
  </si>
  <si>
    <t>Orange - complete field
Green - complete field</t>
  </si>
  <si>
    <t>Waste for disposal - levey exempt (disaster waste)</t>
  </si>
  <si>
    <t>Into TS1</t>
  </si>
  <si>
    <t>All waste into temporary storage subject to levy</t>
  </si>
  <si>
    <t>Into TS3</t>
  </si>
  <si>
    <t>All waste into temporary storage not subject to levy</t>
  </si>
  <si>
    <t>TS1 to O</t>
  </si>
  <si>
    <t>Temporary stored waste eligible for rebate</t>
  </si>
  <si>
    <t>TS1 through to TS2</t>
  </si>
  <si>
    <t>Carry over till next reporting period - This could be eligible for allowable rebate if it was brought onto site in a time frame shorter than 3 months.</t>
  </si>
  <si>
    <t>Materials won on site</t>
  </si>
  <si>
    <t>TS1 eligible for allowable rebate claim</t>
  </si>
  <si>
    <t>Temporary Storage Balance</t>
  </si>
  <si>
    <t>TS waste movement</t>
  </si>
  <si>
    <t>TS Balance</t>
  </si>
  <si>
    <t>Description of temporary storage</t>
  </si>
  <si>
    <t>TS Balance - carry over that may be subject to allowable rebate.</t>
  </si>
  <si>
    <r>
      <t xml:space="preserve">TS Balance - carry over that may </t>
    </r>
    <r>
      <rPr>
        <u/>
        <sz val="11"/>
        <color theme="1"/>
        <rFont val="Calibri"/>
        <family val="2"/>
        <scheme val="minor"/>
      </rPr>
      <t>not</t>
    </r>
    <r>
      <rPr>
        <sz val="11"/>
        <color theme="1"/>
        <rFont val="Calibri"/>
        <family val="2"/>
        <scheme val="minor"/>
      </rPr>
      <t xml:space="preserve"> be subject to allowable rebate.</t>
    </r>
  </si>
  <si>
    <t>TS Balance - carry over where no levy has been charged</t>
  </si>
  <si>
    <t>I + TS1 (carry over) + TS2 (carry over) + TS3 (carry over) + TS3 (onsite won)</t>
  </si>
  <si>
    <t>O + Op + D + TS1 (balance) + TS2 (balance) + TS3 (balance)</t>
  </si>
  <si>
    <t>Materials Look-up</t>
  </si>
  <si>
    <t>Item</t>
  </si>
  <si>
    <t>Section_a</t>
  </si>
  <si>
    <t>Description_a</t>
  </si>
  <si>
    <t>WasteCode_a</t>
  </si>
  <si>
    <t>Pre-classified
(Pre) or
Mirror
code (M)</t>
  </si>
  <si>
    <t>Priority waste</t>
  </si>
  <si>
    <t>Reportable
priority waste
(transactions)</t>
  </si>
  <si>
    <t>Reportable
priority
waste
(transport)</t>
  </si>
  <si>
    <t>StreamFilter_a</t>
  </si>
  <si>
    <t>Categories</t>
  </si>
  <si>
    <t>Stream</t>
  </si>
  <si>
    <t>Section</t>
  </si>
  <si>
    <t>description</t>
  </si>
  <si>
    <t>Material Type</t>
  </si>
  <si>
    <t>SA Materials List</t>
  </si>
  <si>
    <t>Incoming waste categories</t>
  </si>
  <si>
    <t>Outgoing/stockpile categories</t>
  </si>
  <si>
    <t xml:space="preserve">Cyanides </t>
  </si>
  <si>
    <t>Cyanide-   excluding halogenated</t>
  </si>
  <si>
    <t>A100</t>
  </si>
  <si>
    <t>Pre</t>
  </si>
  <si>
    <t>Yes</t>
  </si>
  <si>
    <t>A</t>
  </si>
  <si>
    <t>Asbestos - Packaged</t>
  </si>
  <si>
    <t>Abattoir waste (including meat rendering)</t>
  </si>
  <si>
    <t>Waste from heat treatment and tempering operations containing  excluding halogenated solvents</t>
  </si>
  <si>
    <t>A110</t>
  </si>
  <si>
    <t>B</t>
  </si>
  <si>
    <t>Aggregate/rubble/sand</t>
  </si>
  <si>
    <t xml:space="preserve">Cyanides (inorganic)    </t>
  </si>
  <si>
    <t>A130</t>
  </si>
  <si>
    <t>C</t>
  </si>
  <si>
    <t>Ash (other than fly ash)</t>
  </si>
  <si>
    <t xml:space="preserve">Acids  </t>
  </si>
  <si>
    <t>Acids in a solid form or acidic solutions with pH value 4 or less    excluding</t>
  </si>
  <si>
    <t>B100</t>
  </si>
  <si>
    <t>Asbestos</t>
  </si>
  <si>
    <t xml:space="preserve">Alkaline Wastes </t>
  </si>
  <si>
    <t xml:space="preserve">Alkaline solids or alkaline
solutions with   </t>
  </si>
  <si>
    <t>C100</t>
  </si>
  <si>
    <t>Used asphalt</t>
  </si>
  <si>
    <t xml:space="preserve">Inorganic Chemicals </t>
  </si>
  <si>
    <t>Metal Carbonyls   fluorine compounds,</t>
  </si>
  <si>
    <t>D100</t>
  </si>
  <si>
    <t>Battery - lead acid</t>
  </si>
  <si>
    <t>i</t>
  </si>
  <si>
    <t>Soils contain Asbestos</t>
  </si>
  <si>
    <t>Inorganic fluorine compounds, excluding calcium fluoride</t>
  </si>
  <si>
    <t>D110</t>
  </si>
  <si>
    <t xml:space="preserve">Battery - other </t>
  </si>
  <si>
    <t>Asbestos packaged waste</t>
  </si>
  <si>
    <t>Mercury and mercury compounds  arsenic</t>
  </si>
  <si>
    <t>D120</t>
  </si>
  <si>
    <t>Biosolids or manures</t>
  </si>
  <si>
    <t xml:space="preserve">Arsenic and arsenic   </t>
  </si>
  <si>
    <t>D130</t>
  </si>
  <si>
    <t>Bricks</t>
  </si>
  <si>
    <t>Chromium compounds including hexavalent and trivalent</t>
  </si>
  <si>
    <t>D140</t>
  </si>
  <si>
    <t>Cardboard</t>
  </si>
  <si>
    <t>Cadmium and cadmium compounds  beryllium</t>
  </si>
  <si>
    <t>D150</t>
  </si>
  <si>
    <t>Carpet</t>
  </si>
  <si>
    <t>Beryllium and beryllium compounds  antimony</t>
  </si>
  <si>
    <t>D160</t>
  </si>
  <si>
    <t>Ceramics/pottery</t>
  </si>
  <si>
    <t>Antimony and antimony compounds  thallium</t>
  </si>
  <si>
    <t>D170</t>
  </si>
  <si>
    <t>Clinical and related waste</t>
  </si>
  <si>
    <t>Thallium and thallium compounds  compounds</t>
  </si>
  <si>
    <t>D180</t>
  </si>
  <si>
    <t>Co-mingled recyclables</t>
  </si>
  <si>
    <t>Copper compounds  cobalt compounds</t>
  </si>
  <si>
    <t>D190</t>
  </si>
  <si>
    <t>Compost</t>
  </si>
  <si>
    <t>Cobalt and cobalt compounds  compounds</t>
  </si>
  <si>
    <t>D200</t>
  </si>
  <si>
    <t>Nickel compounds  based compounds</t>
  </si>
  <si>
    <t>D210</t>
  </si>
  <si>
    <t>Contaminated waste - high level</t>
  </si>
  <si>
    <t xml:space="preserve">Lead and lead based compounds  </t>
  </si>
  <si>
    <t>D220</t>
  </si>
  <si>
    <t>Contaminated waste - intermediate</t>
  </si>
  <si>
    <t>Zinc compounds   selenium compounds</t>
  </si>
  <si>
    <t>D230</t>
  </si>
  <si>
    <t>Contaminated waste - low level</t>
  </si>
  <si>
    <t>Selenium and selenium compounds  tellurium</t>
  </si>
  <si>
    <t>D240</t>
  </si>
  <si>
    <t>Dredging spoil</t>
  </si>
  <si>
    <t>Tellurium and tellurium compounds  compounds</t>
  </si>
  <si>
    <t>D250</t>
  </si>
  <si>
    <t>E-waste</t>
  </si>
  <si>
    <t xml:space="preserve">Vanadium compounds  compounds </t>
  </si>
  <si>
    <t>D270</t>
  </si>
  <si>
    <t>Fly ash</t>
  </si>
  <si>
    <t xml:space="preserve">Barium compounds  or alkaline
solutions with </t>
  </si>
  <si>
    <t>D290</t>
  </si>
  <si>
    <t>FOGO - food organics/garden organics</t>
  </si>
  <si>
    <t xml:space="preserve">Non-toxic salts including sodium chloride, calcium chloride </t>
  </si>
  <si>
    <t>D300</t>
  </si>
  <si>
    <t>Food organics</t>
  </si>
  <si>
    <t xml:space="preserve">Boron compounds  sulfides </t>
  </si>
  <si>
    <t>D310</t>
  </si>
  <si>
    <t>Foundry sand</t>
  </si>
  <si>
    <t xml:space="preserve">Inorganic sulfides   </t>
  </si>
  <si>
    <t>D330</t>
  </si>
  <si>
    <t>Glass</t>
  </si>
  <si>
    <t xml:space="preserve">Perchlorates    </t>
  </si>
  <si>
    <t>D340</t>
  </si>
  <si>
    <t>Green waste - vegetation or garden organics</t>
  </si>
  <si>
    <t>Chlorates   compounds excluding</t>
  </si>
  <si>
    <t>D350</t>
  </si>
  <si>
    <t>Insulation</t>
  </si>
  <si>
    <t>Phosphorus compounds excluding mineral phosphates</t>
  </si>
  <si>
    <t>D360</t>
  </si>
  <si>
    <t>Listed waste</t>
  </si>
  <si>
    <t>Inorganic chemicals not  compounds including</t>
  </si>
  <si>
    <t>D390</t>
  </si>
  <si>
    <t>Masonry</t>
  </si>
  <si>
    <t xml:space="preserve">Smelter waste containing hazardous substances </t>
  </si>
  <si>
    <t>D400</t>
  </si>
  <si>
    <t>Mattresses</t>
  </si>
  <si>
    <t xml:space="preserve">Reactive Chemicals </t>
  </si>
  <si>
    <t>Oxidising agents (including peroxides)  wastes from the</t>
  </si>
  <si>
    <t>E100</t>
  </si>
  <si>
    <t>Metals - mixed</t>
  </si>
  <si>
    <t>Paints, lacquers, varnish, resins, inks, dyes, pigments, adhesives</t>
  </si>
  <si>
    <t>Aqueous-based wastes from the production, formulation and use of paints, lacquers, varnish, inks, dyes and</t>
  </si>
  <si>
    <t>F100</t>
  </si>
  <si>
    <t>Metals - aluminium</t>
  </si>
  <si>
    <t>Aqueous-based wastes from the production, formulation and use of resins,  including sodium</t>
  </si>
  <si>
    <t>F110</t>
  </si>
  <si>
    <t>pre</t>
  </si>
  <si>
    <t xml:space="preserve">Metals - non-ferrous </t>
  </si>
  <si>
    <t>Solvent-based wastes from the production, formulation and use of paints, lacquers, varnish, inks, dyes and
pigments</t>
  </si>
  <si>
    <t>F120</t>
  </si>
  <si>
    <t>Metals - steel/ferrous</t>
  </si>
  <si>
    <t>Solvent-based wastes from the production, formulation and use of resins, latex, plasticisers,</t>
  </si>
  <si>
    <t>F130</t>
  </si>
  <si>
    <t>Mixed waste - commercial bins</t>
  </si>
  <si>
    <t xml:space="preserve">Organic Solvents </t>
  </si>
  <si>
    <t>Ethers and highly  containing hazardous</t>
  </si>
  <si>
    <t>G100</t>
  </si>
  <si>
    <t>Mixed waste - kerbside</t>
  </si>
  <si>
    <t xml:space="preserve">Organic solvents excluding halogenated solvents </t>
  </si>
  <si>
    <t>G110</t>
  </si>
  <si>
    <t>Mixed waste - hard waste</t>
  </si>
  <si>
    <t xml:space="preserve">Halogenated organic solvents  production, formulation and use of organic solvents, not otherwise specified </t>
  </si>
  <si>
    <t>G150</t>
  </si>
  <si>
    <t>Mixed waste - residuals</t>
  </si>
  <si>
    <t>Wastes from the production, formulation and use of organic solvents, not otherwise specified  production, formulation and</t>
  </si>
  <si>
    <t>G160</t>
  </si>
  <si>
    <t>Mixed waste - self-haul/drop-off</t>
  </si>
  <si>
    <t xml:space="preserve">Pesticides including herbicides and insecticides </t>
  </si>
  <si>
    <t>Waste from the production, formulation and use of biocides, fungicides and phytopharmaceuticals, not otherwise specified</t>
  </si>
  <si>
    <t>H100</t>
  </si>
  <si>
    <t xml:space="preserve">Pre </t>
  </si>
  <si>
    <t>Mixed waste - skip bin</t>
  </si>
  <si>
    <t xml:space="preserve">Organophos- phorus pesticides   </t>
  </si>
  <si>
    <t>H110</t>
  </si>
  <si>
    <t>Mulch</t>
  </si>
  <si>
    <t xml:space="preserve">Organo-chlorine pesticides   </t>
  </si>
  <si>
    <t>H120</t>
  </si>
  <si>
    <t>Quarried materials eg gravels</t>
  </si>
  <si>
    <t>o</t>
  </si>
  <si>
    <t>Waste from manufacture, formulation and use of wood- preserving chemicals</t>
  </si>
  <si>
    <t>H170</t>
  </si>
  <si>
    <t>Onsite excavated</t>
  </si>
  <si>
    <t xml:space="preserve">Oils, hydrocarbons and emulsions </t>
  </si>
  <si>
    <t>Waste oils, hydrocarbons, emulsions and transformer fluids excluding poly-chlorinated</t>
  </si>
  <si>
    <t>J100</t>
  </si>
  <si>
    <t>Paper/cardboard - mixed</t>
  </si>
  <si>
    <t xml:space="preserve">Waste oil/water, hydrocarbons /water mixtures or emulsions </t>
  </si>
  <si>
    <t>J120</t>
  </si>
  <si>
    <t>Paper</t>
  </si>
  <si>
    <t>Triple interceptor waste and stormwater contaminated
with oil or hydrocarbon</t>
  </si>
  <si>
    <t>J130</t>
  </si>
  <si>
    <t>Plasterboard</t>
  </si>
  <si>
    <t xml:space="preserve">Waste tarry residues arising from refining, distillation, and
any pyrolytic </t>
  </si>
  <si>
    <t>J160</t>
  </si>
  <si>
    <t>Plastics - mixed</t>
  </si>
  <si>
    <t>Plastics are all grouped</t>
  </si>
  <si>
    <t xml:space="preserve">Used oil filters    </t>
  </si>
  <si>
    <t>J170</t>
  </si>
  <si>
    <t>Plastics - soft/film</t>
  </si>
  <si>
    <t xml:space="preserve">Putrescible/organic wastes </t>
  </si>
  <si>
    <t>Animal effluent and residues, including  waste</t>
  </si>
  <si>
    <t>K100</t>
  </si>
  <si>
    <t>Plastics - hard</t>
  </si>
  <si>
    <t>Grease trap waste   (not containing</t>
  </si>
  <si>
    <t>K110</t>
  </si>
  <si>
    <t>Polystyrene</t>
  </si>
  <si>
    <t>Tannery wastes (not containing chromium)  wastes</t>
  </si>
  <si>
    <t>K140</t>
  </si>
  <si>
    <t>Quarantine waste</t>
  </si>
  <si>
    <t>Wool scouring wastes   wastes including</t>
  </si>
  <si>
    <t>K190</t>
  </si>
  <si>
    <t>Radioactive waste</t>
  </si>
  <si>
    <t>Liquid organic wastes including commercial  commercial food</t>
  </si>
  <si>
    <t>K200</t>
  </si>
  <si>
    <t>No</t>
  </si>
  <si>
    <t>Reclaimed asphalt pavement (RAP)</t>
  </si>
  <si>
    <t>Solid commercial food wastes, not otherwise specified in this schedule</t>
  </si>
  <si>
    <t>K210</t>
  </si>
  <si>
    <t>Refuse Derived fuel/Solid recovered fuel</t>
  </si>
  <si>
    <t xml:space="preserve">Manures including any mixture of manure and biodegradable animal bedding such as straw </t>
  </si>
  <si>
    <t>K220</t>
  </si>
  <si>
    <t>Road profilings</t>
  </si>
  <si>
    <t xml:space="preserve">Processed solid organic waste, including unpasteurised or otherwise contaminated material </t>
  </si>
  <si>
    <t>K230</t>
  </si>
  <si>
    <t>Shredder floc</t>
  </si>
  <si>
    <t xml:space="preserve">Commercial garden &amp; landscaping organics that does not contain any physical or chemical contamination </t>
  </si>
  <si>
    <t>K300</t>
  </si>
  <si>
    <t>Soil amendments</t>
  </si>
  <si>
    <t>Timber treated with hazardous substances, including sawdust</t>
  </si>
  <si>
    <t>K310 - H</t>
  </si>
  <si>
    <t>M</t>
  </si>
  <si>
    <t xml:space="preserve">Soils - high level contaminated </t>
  </si>
  <si>
    <t xml:space="preserve">Untreated timber, including sawdust </t>
  </si>
  <si>
    <t>K310 - NH</t>
  </si>
  <si>
    <t xml:space="preserve">Soils - low level contaminated </t>
  </si>
  <si>
    <t xml:space="preserve">Treated sewage solids and sludge that does not </t>
  </si>
  <si>
    <t>K400 - H</t>
  </si>
  <si>
    <t xml:space="preserve">Soils - intermediate </t>
  </si>
  <si>
    <t xml:space="preserve">Biosolids that meet the permit conditions in the permit in relation
to item 23 (A15—Biosolids supply or use) in the Table in Schedule 1   </t>
  </si>
  <si>
    <t>K400 - NH</t>
  </si>
  <si>
    <t>Soils - unclassified</t>
  </si>
  <si>
    <t xml:space="preserve">Septic tank waste   </t>
  </si>
  <si>
    <t>K410</t>
  </si>
  <si>
    <t>Street sweepings</t>
  </si>
  <si>
    <t xml:space="preserve">Industrial washwaters and wastewaters </t>
  </si>
  <si>
    <t xml:space="preserve">Car and truck washwaters  </t>
  </si>
  <si>
    <t>L100</t>
  </si>
  <si>
    <t>Textiles</t>
  </si>
  <si>
    <t>Industrial wastewater (excluding sewage) not otherwise specified in this Schedule</t>
  </si>
  <si>
    <t>L200 - H</t>
  </si>
  <si>
    <t>Timber (excluding trees)</t>
  </si>
  <si>
    <t>Industrial wastewaters (excluding sewage) which meets conditions relating to wastewater reuse in a permission</t>
  </si>
  <si>
    <t>L200 - NH</t>
  </si>
  <si>
    <t>Tyres</t>
  </si>
  <si>
    <t xml:space="preserve">Organic chemicals </t>
  </si>
  <si>
    <t>Solvents, oils and materials  and materials</t>
  </si>
  <si>
    <t>M100</t>
  </si>
  <si>
    <t>Waste derived fill</t>
  </si>
  <si>
    <t>Solvents, oils and materials  halogenated,</t>
  </si>
  <si>
    <t>M120</t>
  </si>
  <si>
    <t>Waste fill</t>
  </si>
  <si>
    <t>Non- halogenated,  compounds</t>
  </si>
  <si>
    <t>M130</t>
  </si>
  <si>
    <t>Waste fines</t>
  </si>
  <si>
    <t>Phenols, phenol compounds including chlorophenols</t>
  </si>
  <si>
    <t>M150</t>
  </si>
  <si>
    <t>Waste grease/oils/fat (including liquid organics used in composting)</t>
  </si>
  <si>
    <t>Organo halogen compounds—  dibenzo-furan</t>
  </si>
  <si>
    <t>M160</t>
  </si>
  <si>
    <t>Whitegoods</t>
  </si>
  <si>
    <t xml:space="preserve">Polychlorinated dibenzo-furan (any congener) </t>
  </si>
  <si>
    <t>M170</t>
  </si>
  <si>
    <t xml:space="preserve">Poly-chlorinated dibenzo-p-dioxin (any congener) </t>
  </si>
  <si>
    <t>M180</t>
  </si>
  <si>
    <t>Cyanides (organic)</t>
  </si>
  <si>
    <t>M210</t>
  </si>
  <si>
    <t>Isocyanate compounds</t>
  </si>
  <si>
    <t>M220</t>
  </si>
  <si>
    <t>Amines and other nitrogen</t>
  </si>
  <si>
    <t>M230</t>
  </si>
  <si>
    <t>Surface active agents</t>
  </si>
  <si>
    <t>M250</t>
  </si>
  <si>
    <t>Highly odorous organic</t>
  </si>
  <si>
    <t>M260</t>
  </si>
  <si>
    <t>Per- and poly- fluoroalkyl</t>
  </si>
  <si>
    <t>M270</t>
  </si>
  <si>
    <t xml:space="preserve">Solid and sludge wastes requiring special handling </t>
  </si>
  <si>
    <t>Rigid steel or plastic containers with an original volume less than 200 litres contaminated with reportable priority waste</t>
  </si>
  <si>
    <t>N100</t>
  </si>
  <si>
    <t xml:space="preserve">Rigid steel or plastic containers with an original volume equal to or greater than 200 litres </t>
  </si>
  <si>
    <t>N105</t>
  </si>
  <si>
    <t xml:space="preserve">Bags or containers contaminated with reportable priority waste (transport) not
covered by the </t>
  </si>
  <si>
    <t>N110</t>
  </si>
  <si>
    <t xml:space="preserve">Soil that has contaminant concentrations exceeding the upper limits for fill material </t>
  </si>
  <si>
    <t>N120</t>
  </si>
  <si>
    <t>Excavated material or engineered fill including fill material, other than item 83 or 85 of this Table</t>
  </si>
  <si>
    <t>N122</t>
  </si>
  <si>
    <t>Waste Acid Sulfate Soil (Actual Acid Sulfate Soil and Potential Acid Sulfate Soil), other than item</t>
  </si>
  <si>
    <t>N123</t>
  </si>
  <si>
    <t>Spent catalysts not otherwise specified in this Schedule</t>
  </si>
  <si>
    <t>N130</t>
  </si>
  <si>
    <t>Fire debris and fire wash-waters excluding anything covered</t>
  </si>
  <si>
    <t>N140</t>
  </si>
  <si>
    <t xml:space="preserve">Fly ash   </t>
  </si>
  <si>
    <t>N150</t>
  </si>
  <si>
    <t>Encapsulated, chemically-fixed, solidified or polymerised</t>
  </si>
  <si>
    <t>N160</t>
  </si>
  <si>
    <t xml:space="preserve">Filter cake contaminated with residues of hazardous substances  </t>
  </si>
  <si>
    <t>N190</t>
  </si>
  <si>
    <t>Residues from industrial waste treatment/ disposal operations, including digestate, bottom ash and char</t>
  </si>
  <si>
    <t>N205</t>
  </si>
  <si>
    <t>Residue from pollution control operations, including baghouse dust and activated carbon</t>
  </si>
  <si>
    <t>N210</t>
  </si>
  <si>
    <t xml:space="preserve">Waste asbestos      </t>
  </si>
  <si>
    <t>N220</t>
  </si>
  <si>
    <t>Ceramic-based fibres with physico- chemical characteristics similar to those of asbestos</t>
  </si>
  <si>
    <t>N230</t>
  </si>
  <si>
    <t xml:space="preserve">Absorbents contaminated with residues of hazardous substances  </t>
  </si>
  <si>
    <t>N250</t>
  </si>
  <si>
    <t>Clinical and pharmaceuti cal wastes</t>
  </si>
  <si>
    <t xml:space="preserve">Clinical and related wastes, including biomedical waste, not otherwise specified </t>
  </si>
  <si>
    <t>R100</t>
  </si>
  <si>
    <t xml:space="preserve">Waste from the use of pharmaceutical products, not otherwise specified </t>
  </si>
  <si>
    <t>R120</t>
  </si>
  <si>
    <t xml:space="preserve">Cytotoxic substances  </t>
  </si>
  <si>
    <t>R130</t>
  </si>
  <si>
    <t xml:space="preserve">Waste from the production of pharmaceutical products and cosmetics, not
otherwise
specified </t>
  </si>
  <si>
    <t>R140</t>
  </si>
  <si>
    <t xml:space="preserve">Misc- ellaneous </t>
  </si>
  <si>
    <t>Waste chemical substances</t>
  </si>
  <si>
    <t>T100</t>
  </si>
  <si>
    <t>Waste from the production, formulation and use of photographic chemicals and processing materials not otherwise specified</t>
  </si>
  <si>
    <t>T120</t>
  </si>
  <si>
    <t>Sludges or slurries, including drilling muds containing hazardous substances</t>
  </si>
  <si>
    <t>T130 - H</t>
  </si>
  <si>
    <t>Sludges or slurries, including drilling muds other than item 102 of this Table</t>
  </si>
  <si>
    <t>T130 - NH</t>
  </si>
  <si>
    <t>Tyres, including tyre pieces greater than 250 millimetres in size  than 250</t>
  </si>
  <si>
    <t>T140</t>
  </si>
  <si>
    <t>Tyre pieces less than 250 millimetres in size measured in any dimension</t>
  </si>
  <si>
    <t>T141</t>
  </si>
  <si>
    <t>Household chemicals</t>
  </si>
  <si>
    <t>T170</t>
  </si>
  <si>
    <t xml:space="preserve">Waste of an explosive nature not subject to other legislation </t>
  </si>
  <si>
    <t>T200</t>
  </si>
  <si>
    <t xml:space="preserve">E-waste </t>
  </si>
  <si>
    <t>T300</t>
  </si>
  <si>
    <t>Shredder floc (wastes from shredding of metal-containing wastes)</t>
  </si>
  <si>
    <t>T320</t>
  </si>
  <si>
    <t>End-of-life vehicles from different means of transport (including off-road)</t>
  </si>
  <si>
    <t>T325</t>
  </si>
  <si>
    <t xml:space="preserve">Leachate from waste treatment/dispos al operations </t>
  </si>
  <si>
    <t>T330</t>
  </si>
  <si>
    <t>Quarantine and biosecurity waste</t>
  </si>
  <si>
    <t>T340</t>
  </si>
  <si>
    <t xml:space="preserve">Leather and textiles, rubber excluding tyres </t>
  </si>
  <si>
    <t xml:space="preserve">Textiles </t>
  </si>
  <si>
    <t>X100</t>
  </si>
  <si>
    <t xml:space="preserve">Leather and rubber, other than tyres  </t>
  </si>
  <si>
    <t>X200</t>
  </si>
  <si>
    <t xml:space="preserve">Masonry materials </t>
  </si>
  <si>
    <t xml:space="preserve">Concrete </t>
  </si>
  <si>
    <t>Y100</t>
  </si>
  <si>
    <t xml:space="preserve">Bricks </t>
  </si>
  <si>
    <t>Y110</t>
  </si>
  <si>
    <t>Rubble (including</t>
  </si>
  <si>
    <t>Y120</t>
  </si>
  <si>
    <t xml:space="preserve">Plaster board and cement sheeting </t>
  </si>
  <si>
    <t xml:space="preserve">Y130 </t>
  </si>
  <si>
    <t xml:space="preserve">No </t>
  </si>
  <si>
    <t xml:space="preserve">Asphalt </t>
  </si>
  <si>
    <t>Y140</t>
  </si>
  <si>
    <t xml:space="preserve">Glass      </t>
  </si>
  <si>
    <t xml:space="preserve">Glass </t>
  </si>
  <si>
    <t>Z100</t>
  </si>
  <si>
    <t xml:space="preserve">Metals      </t>
  </si>
  <si>
    <t xml:space="preserve">Steel </t>
  </si>
  <si>
    <t>Z300</t>
  </si>
  <si>
    <t xml:space="preserve">Aluminium </t>
  </si>
  <si>
    <t>Z310</t>
  </si>
  <si>
    <t xml:space="preserve">Non-ferrous </t>
  </si>
  <si>
    <t>Z320</t>
  </si>
  <si>
    <t xml:space="preserve">Paper and cardboard      </t>
  </si>
  <si>
    <t xml:space="preserve">Cardboard </t>
  </si>
  <si>
    <t>Z400</t>
  </si>
  <si>
    <t xml:space="preserve">Liquid paperboard </t>
  </si>
  <si>
    <t>Z410</t>
  </si>
  <si>
    <t xml:space="preserve">Newsprint and magazines </t>
  </si>
  <si>
    <t>Z420</t>
  </si>
  <si>
    <t xml:space="preserve">Office paper </t>
  </si>
  <si>
    <t>Z430</t>
  </si>
  <si>
    <t xml:space="preserve">Plastic       </t>
  </si>
  <si>
    <t xml:space="preserve">Plastics, PIC #1 through #7 </t>
  </si>
  <si>
    <t>Z500</t>
  </si>
  <si>
    <t>ABC1278</t>
  </si>
  <si>
    <t>A N Other landfill</t>
  </si>
  <si>
    <t>Metro</t>
  </si>
  <si>
    <t>123 Waste Street, Landfill Heights, VIC</t>
  </si>
  <si>
    <t>Gavin - colour of the "mass (tonnes)" D13 infers these is all incoming reporting cells; however it captures info at all stages of the materials flow</t>
  </si>
  <si>
    <t>Can the flow out of S2 be direct to out? Currently looks like you can put back in stockpile 1 which is meant to reflect storage of &gt; 3 months..eg eligible for rebate?</t>
  </si>
  <si>
    <t>07 1234 5678</t>
  </si>
  <si>
    <t>Perhaps change to green / another colour and note this is tonnage weight entry?</t>
  </si>
  <si>
    <t>1/04/2021 - 30/06/2021</t>
  </si>
  <si>
    <r>
      <t xml:space="preserve">Destination                </t>
    </r>
    <r>
      <rPr>
        <i/>
        <sz val="10"/>
        <color theme="1"/>
        <rFont val="Segoe UI"/>
        <family val="2"/>
      </rPr>
      <t>(Materials-out)</t>
    </r>
  </si>
  <si>
    <r>
      <rPr>
        <b/>
        <sz val="11"/>
        <color theme="1"/>
        <rFont val="Calibri"/>
        <family val="2"/>
        <scheme val="minor"/>
      </rPr>
      <t>EPA Approved Reference</t>
    </r>
    <r>
      <rPr>
        <sz val="11"/>
        <color theme="1"/>
        <rFont val="Calibri"/>
        <family val="2"/>
        <scheme val="minor"/>
      </rPr>
      <t xml:space="preserve"> (Operational use)</t>
    </r>
  </si>
  <si>
    <r>
      <rPr>
        <b/>
        <sz val="11"/>
        <color theme="1"/>
        <rFont val="Calibri"/>
        <family val="2"/>
        <scheme val="minor"/>
      </rPr>
      <t>Use Description</t>
    </r>
    <r>
      <rPr>
        <sz val="11"/>
        <color theme="1"/>
        <rFont val="Calibri"/>
        <family val="2"/>
        <scheme val="minor"/>
      </rPr>
      <t xml:space="preserve">
(Operational use)</t>
    </r>
  </si>
  <si>
    <t>EP12345</t>
  </si>
  <si>
    <t>bunding</t>
  </si>
  <si>
    <t>daily cover</t>
  </si>
  <si>
    <t>Existing stockpile of bricks ref:ABYT</t>
  </si>
  <si>
    <t>EP00023</t>
  </si>
  <si>
    <t>daily cover taken from stockpiles - levy applied last quarter</t>
  </si>
  <si>
    <t>Recycling rebate claim</t>
  </si>
  <si>
    <t>Steel for recycling</t>
  </si>
  <si>
    <t>sub base materials</t>
  </si>
  <si>
    <t>Landfill SP ref: 12345</t>
  </si>
  <si>
    <t>Column1 Description</t>
  </si>
  <si>
    <t>S2 through to S1</t>
  </si>
  <si>
    <t>S1 and S2 to operational use</t>
  </si>
  <si>
    <t>S1 and S2 to disposal</t>
  </si>
  <si>
    <t>Nodal Values</t>
  </si>
  <si>
    <t>Mass Balance</t>
  </si>
  <si>
    <t>I + S2</t>
  </si>
  <si>
    <t>O + S1 + Op + D</t>
  </si>
  <si>
    <t>Example2</t>
  </si>
  <si>
    <t>Mid size metro landfill</t>
  </si>
  <si>
    <t>Regional</t>
  </si>
  <si>
    <t>Declaration of existing stockpiled materials</t>
  </si>
  <si>
    <t>Example1</t>
  </si>
  <si>
    <t>Small Regional Landfill</t>
  </si>
  <si>
    <t>Daily cover sourced on site and stockpiled</t>
  </si>
  <si>
    <t>Rock and clay stockpiled prior to use</t>
  </si>
  <si>
    <t>Long term stockpile sent for recycling</t>
  </si>
  <si>
    <t>Short term stockpile management</t>
  </si>
  <si>
    <t>Daily cover used</t>
  </si>
  <si>
    <t>Waste for disposal - levy exempt (disaster waste)</t>
  </si>
  <si>
    <t>Future cell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</si>
</sst>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0_ ;[Red]\-#,##0\ "/>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9.5"/>
      <color theme="1"/>
      <name val="Arial"/>
      <family val="2"/>
    </font>
    <font>
      <b/>
      <sz val="10"/>
      <color theme="1"/>
      <name val="Segoe UI"/>
      <family val="2"/>
    </font>
    <font>
      <i/>
      <sz val="10"/>
      <color theme="1"/>
      <name val="Segoe UI"/>
      <family val="2"/>
    </font>
    <font>
      <i/>
      <sz val="11"/>
      <color theme="0"/>
      <name val="Calibri"/>
      <family val="2"/>
      <scheme val="minor"/>
    </font>
    <font>
      <sz val="10"/>
      <color rgb="FFFFFFFF"/>
      <name val="Arial"/>
      <family val="2"/>
    </font>
    <font>
      <i/>
      <sz val="11"/>
      <color theme="1"/>
      <name val="Calibri"/>
      <family val="2"/>
      <scheme val="minor"/>
    </font>
    <font>
      <b/>
      <i/>
      <sz val="11"/>
      <color theme="1"/>
      <name val="Calibri"/>
      <family val="2"/>
      <scheme val="minor"/>
    </font>
    <font>
      <sz val="11"/>
      <color rgb="FF000000"/>
      <name val="Calibri"/>
      <family val="2"/>
      <scheme val="minor"/>
    </font>
    <font>
      <sz val="11"/>
      <name val="Calibri"/>
      <family val="2"/>
      <scheme val="minor"/>
    </font>
    <font>
      <b/>
      <sz val="11"/>
      <name val="Calibri"/>
      <family val="2"/>
      <scheme val="minor"/>
    </font>
    <font>
      <b/>
      <sz val="11"/>
      <color theme="0"/>
      <name val="Calibri"/>
      <family val="2"/>
      <scheme val="minor"/>
    </font>
    <font>
      <sz val="10"/>
      <color theme="1"/>
      <name val="Segoe UI"/>
      <family val="2"/>
    </font>
    <font>
      <sz val="14"/>
      <color rgb="FF000000"/>
      <name val="Times New Roman"/>
      <family val="1"/>
    </font>
    <font>
      <b/>
      <sz val="9.5"/>
      <color theme="0"/>
      <name val="Arial"/>
      <family val="2"/>
    </font>
    <font>
      <b/>
      <sz val="11"/>
      <color rgb="FFFA7D00"/>
      <name val="Calibri"/>
      <family val="2"/>
      <scheme val="minor"/>
    </font>
    <font>
      <i/>
      <sz val="11"/>
      <name val="Calibri"/>
      <family val="2"/>
      <scheme val="minor"/>
    </font>
    <font>
      <b/>
      <sz val="11"/>
      <color theme="3"/>
      <name val="Calibri"/>
      <family val="2"/>
      <scheme val="minor"/>
    </font>
    <font>
      <sz val="8"/>
      <name val="Calibri"/>
      <family val="2"/>
      <scheme val="minor"/>
    </font>
    <font>
      <b/>
      <u/>
      <sz val="11"/>
      <color theme="1"/>
      <name val="Calibri"/>
      <family val="2"/>
      <scheme val="minor"/>
    </font>
    <font>
      <sz val="9.5"/>
      <color theme="1"/>
      <name val="Calibri"/>
      <family val="2"/>
      <scheme val="minor"/>
    </font>
    <font>
      <u/>
      <sz val="11"/>
      <color theme="1"/>
      <name val="Calibri"/>
      <family val="2"/>
      <scheme val="minor"/>
    </font>
    <font>
      <sz val="9"/>
      <color indexed="81"/>
      <name val="Tahoma"/>
      <family val="2"/>
    </font>
    <font>
      <sz val="11"/>
      <color rgb="FF3F3F76"/>
      <name val="Calibri"/>
      <family val="2"/>
      <scheme val="minor"/>
    </font>
    <font>
      <b/>
      <sz val="9"/>
      <color indexed="81"/>
      <name val="Tahoma"/>
      <family val="2"/>
    </font>
    <font>
      <b/>
      <sz val="20"/>
      <color theme="1"/>
      <name val="Calibri"/>
      <family val="2"/>
      <scheme val="minor"/>
    </font>
    <font>
      <b/>
      <i/>
      <sz val="10"/>
      <color theme="1"/>
      <name val="Segoe UI"/>
      <family val="2"/>
    </font>
  </fonts>
  <fills count="24">
    <fill>
      <patternFill patternType="none"/>
    </fill>
    <fill>
      <patternFill patternType="gray125"/>
    </fill>
    <fill>
      <patternFill patternType="solid">
        <fgColor theme="4"/>
      </patternFill>
    </fill>
    <fill>
      <patternFill patternType="solid">
        <fgColor theme="5"/>
      </patternFill>
    </fill>
    <fill>
      <patternFill patternType="solid">
        <fgColor theme="5"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tint="0.59999389629810485"/>
        <bgColor indexed="64"/>
      </patternFill>
    </fill>
    <fill>
      <patternFill patternType="solid">
        <fgColor rgb="FFE4610F"/>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2" tint="-0.49998474074526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2F2F2"/>
      </patternFill>
    </fill>
    <fill>
      <patternFill patternType="solid">
        <fgColor theme="0"/>
        <bgColor indexed="64"/>
      </patternFill>
    </fill>
    <fill>
      <patternFill patternType="solid">
        <fgColor theme="4" tint="0.79998168889431442"/>
        <bgColor indexed="64"/>
      </patternFill>
    </fill>
    <fill>
      <patternFill patternType="solid">
        <fgColor rgb="FFFFCC99"/>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99"/>
        <bgColor rgb="FF000000"/>
      </patternFill>
    </fill>
    <fill>
      <patternFill patternType="solid">
        <fgColor rgb="FF0070C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Dashed">
        <color theme="5"/>
      </left>
      <right style="mediumDashed">
        <color theme="5"/>
      </right>
      <top style="mediumDashed">
        <color theme="5"/>
      </top>
      <bottom/>
      <diagonal/>
    </border>
    <border>
      <left style="mediumDashed">
        <color theme="5"/>
      </left>
      <right style="mediumDashed">
        <color theme="5"/>
      </right>
      <top/>
      <bottom/>
      <diagonal/>
    </border>
    <border>
      <left style="mediumDashed">
        <color theme="5"/>
      </left>
      <right style="mediumDashed">
        <color theme="5"/>
      </right>
      <top/>
      <bottom style="mediumDashed">
        <color theme="5"/>
      </bottom>
      <diagonal/>
    </border>
    <border>
      <left/>
      <right/>
      <top/>
      <bottom style="medium">
        <color rgb="FFB3B3B3"/>
      </bottom>
      <diagonal/>
    </border>
    <border>
      <left style="dashDotDot">
        <color theme="5"/>
      </left>
      <right style="dashDotDot">
        <color theme="5"/>
      </right>
      <top style="dashDotDot">
        <color theme="5"/>
      </top>
      <bottom/>
      <diagonal/>
    </border>
    <border>
      <left style="dashDotDot">
        <color theme="5"/>
      </left>
      <right style="dashDotDot">
        <color theme="5"/>
      </right>
      <top/>
      <bottom/>
      <diagonal/>
    </border>
    <border>
      <left style="dashDotDot">
        <color theme="5"/>
      </left>
      <right style="dashDotDot">
        <color theme="5"/>
      </right>
      <top/>
      <bottom style="dashDotDot">
        <color theme="5"/>
      </bottom>
      <diagonal/>
    </border>
    <border>
      <left style="mediumDashed">
        <color theme="5"/>
      </left>
      <right/>
      <top style="mediumDashed">
        <color theme="5"/>
      </top>
      <bottom/>
      <diagonal/>
    </border>
    <border>
      <left style="mediumDashed">
        <color theme="5"/>
      </left>
      <right/>
      <top/>
      <bottom style="mediumDashed">
        <color theme="5"/>
      </bottom>
      <diagonal/>
    </border>
    <border>
      <left style="mediumDashed">
        <color theme="4"/>
      </left>
      <right style="mediumDashed">
        <color theme="4"/>
      </right>
      <top style="mediumDashed">
        <color theme="4"/>
      </top>
      <bottom/>
      <diagonal/>
    </border>
    <border>
      <left style="mediumDashed">
        <color theme="4"/>
      </left>
      <right style="mediumDashed">
        <color theme="4"/>
      </right>
      <top/>
      <bottom style="mediumDashed">
        <color theme="4"/>
      </bottom>
      <diagonal/>
    </border>
    <border>
      <left style="mediumDashed">
        <color theme="4"/>
      </left>
      <right style="mediumDashed">
        <color theme="4"/>
      </right>
      <top/>
      <bottom/>
      <diagonal/>
    </border>
    <border>
      <left style="mediumDashed">
        <color theme="4"/>
      </left>
      <right/>
      <top style="mediumDashed">
        <color theme="4"/>
      </top>
      <bottom/>
      <diagonal/>
    </border>
    <border>
      <left style="mediumDashed">
        <color theme="4"/>
      </left>
      <right/>
      <top/>
      <bottom/>
      <diagonal/>
    </border>
    <border>
      <left style="mediumDashed">
        <color theme="7"/>
      </left>
      <right style="mediumDashed">
        <color theme="7"/>
      </right>
      <top style="mediumDashed">
        <color theme="7"/>
      </top>
      <bottom/>
      <diagonal/>
    </border>
    <border>
      <left style="mediumDashed">
        <color theme="7"/>
      </left>
      <right style="mediumDashed">
        <color theme="7"/>
      </right>
      <top/>
      <bottom/>
      <diagonal/>
    </border>
    <border>
      <left style="mediumDashed">
        <color theme="7"/>
      </left>
      <right style="mediumDashed">
        <color theme="7"/>
      </right>
      <top/>
      <bottom style="mediumDashed">
        <color theme="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theme="5"/>
      </left>
      <right/>
      <top/>
      <bottom/>
      <diagonal/>
    </border>
    <border>
      <left style="mediumDashed">
        <color theme="5"/>
      </left>
      <right/>
      <top style="thin">
        <color indexed="64"/>
      </top>
      <bottom/>
      <diagonal/>
    </border>
    <border>
      <left/>
      <right/>
      <top style="thin">
        <color indexed="64"/>
      </top>
      <bottom/>
      <diagonal/>
    </border>
    <border>
      <left/>
      <right style="mediumDashed">
        <color theme="5"/>
      </right>
      <top style="thin">
        <color indexed="64"/>
      </top>
      <bottom/>
      <diagonal/>
    </border>
    <border>
      <left/>
      <right style="mediumDashed">
        <color theme="5"/>
      </right>
      <top/>
      <bottom/>
      <diagonal/>
    </border>
    <border>
      <left/>
      <right/>
      <top/>
      <bottom style="mediumDashed">
        <color theme="5"/>
      </bottom>
      <diagonal/>
    </border>
    <border>
      <left/>
      <right style="mediumDashed">
        <color theme="5"/>
      </right>
      <top/>
      <bottom style="mediumDashed">
        <color theme="5"/>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bottom/>
      <diagonal/>
    </border>
    <border>
      <left style="thin">
        <color theme="4" tint="0.39997558519241921"/>
      </left>
      <right style="thin">
        <color theme="4" tint="0.39997558519241921"/>
      </right>
      <top style="thin">
        <color theme="4" tint="0.39997558519241921"/>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7558519241921"/>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indexed="64"/>
      </left>
      <right/>
      <top style="thin">
        <color indexed="64"/>
      </top>
      <bottom/>
      <diagonal/>
    </border>
    <border>
      <left/>
      <right/>
      <top style="thin">
        <color indexed="64"/>
      </top>
      <bottom style="medium">
        <color rgb="FFB3B3B3"/>
      </bottom>
      <diagonal/>
    </border>
    <border>
      <left style="thin">
        <color rgb="FF7F7F7F"/>
      </left>
      <right style="thin">
        <color rgb="FF7F7F7F"/>
      </right>
      <top style="thin">
        <color indexed="64"/>
      </top>
      <bottom style="thin">
        <color rgb="FF7F7F7F"/>
      </bottom>
      <diagonal/>
    </border>
    <border>
      <left style="thin">
        <color rgb="FF7F7F7F"/>
      </left>
      <right style="thin">
        <color indexed="64"/>
      </right>
      <top style="thin">
        <color indexed="64"/>
      </top>
      <bottom style="thin">
        <color rgb="FF7F7F7F"/>
      </bottom>
      <diagonal/>
    </border>
    <border>
      <left style="thin">
        <color indexed="64"/>
      </left>
      <right/>
      <top/>
      <bottom style="medium">
        <color rgb="FFB3B3B3"/>
      </bottom>
      <diagonal/>
    </border>
    <border>
      <left style="thin">
        <color rgb="FF7F7F7F"/>
      </left>
      <right style="thin">
        <color indexed="64"/>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indexed="64"/>
      </bottom>
      <diagonal/>
    </border>
    <border>
      <left style="thin">
        <color rgb="FF7F7F7F"/>
      </left>
      <right style="thin">
        <color indexed="64"/>
      </right>
      <top style="thin">
        <color rgb="FF7F7F7F"/>
      </top>
      <bottom style="thin">
        <color indexed="64"/>
      </bottom>
      <diagonal/>
    </border>
    <border>
      <left style="mediumDashed">
        <color theme="7"/>
      </left>
      <right/>
      <top/>
      <bottom/>
      <diagonal/>
    </border>
  </borders>
  <cellStyleXfs count="11">
    <xf numFmtId="0" fontId="0" fillId="0" borderId="0"/>
    <xf numFmtId="0" fontId="3"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8" fillId="16" borderId="35" applyNumberFormat="0" applyAlignment="0" applyProtection="0"/>
    <xf numFmtId="0" fontId="20" fillId="0" borderId="44" applyNumberFormat="0" applyFill="0" applyAlignment="0" applyProtection="0"/>
    <xf numFmtId="164" fontId="1" fillId="0" borderId="0" applyFont="0" applyFill="0" applyBorder="0" applyAlignment="0" applyProtection="0"/>
    <xf numFmtId="0" fontId="26" fillId="19" borderId="35" applyNumberFormat="0" applyAlignment="0" applyProtection="0"/>
  </cellStyleXfs>
  <cellXfs count="205">
    <xf numFmtId="0" fontId="0" fillId="0" borderId="0" xfId="0"/>
    <xf numFmtId="0" fontId="4" fillId="0" borderId="0" xfId="0" applyFont="1" applyAlignment="1">
      <alignment vertical="center"/>
    </xf>
    <xf numFmtId="0" fontId="5" fillId="8" borderId="1" xfId="0" applyFont="1" applyFill="1" applyBorder="1" applyAlignment="1">
      <alignment vertical="top" wrapText="1"/>
    </xf>
    <xf numFmtId="0" fontId="3" fillId="3" borderId="0" xfId="2"/>
    <xf numFmtId="0" fontId="3" fillId="2" borderId="0" xfId="1"/>
    <xf numFmtId="0" fontId="0" fillId="0" borderId="2" xfId="0" applyBorder="1"/>
    <xf numFmtId="0" fontId="0" fillId="0" borderId="3" xfId="0" applyBorder="1"/>
    <xf numFmtId="0" fontId="0" fillId="0" borderId="4" xfId="0" applyBorder="1"/>
    <xf numFmtId="0" fontId="2" fillId="0" borderId="0" xfId="0" applyFont="1"/>
    <xf numFmtId="0" fontId="7" fillId="3" borderId="0" xfId="2" applyFont="1"/>
    <xf numFmtId="0" fontId="8" fillId="9" borderId="0" xfId="0" applyFont="1" applyFill="1" applyAlignment="1">
      <alignment vertical="top" wrapText="1"/>
    </xf>
    <xf numFmtId="0" fontId="0" fillId="0" borderId="6" xfId="0" applyBorder="1"/>
    <xf numFmtId="0" fontId="0" fillId="0" borderId="7" xfId="0" applyBorder="1"/>
    <xf numFmtId="0" fontId="0" fillId="10" borderId="8" xfId="0" applyFill="1" applyBorder="1"/>
    <xf numFmtId="0" fontId="0" fillId="10" borderId="0" xfId="0" applyFill="1"/>
    <xf numFmtId="0" fontId="10" fillId="0" borderId="0" xfId="0" applyFont="1"/>
    <xf numFmtId="0" fontId="0" fillId="0" borderId="0" xfId="0" applyAlignment="1">
      <alignment horizontal="left"/>
    </xf>
    <xf numFmtId="0" fontId="4" fillId="11" borderId="0" xfId="0" applyFont="1" applyFill="1" applyAlignment="1">
      <alignment vertical="center"/>
    </xf>
    <xf numFmtId="0" fontId="9" fillId="0" borderId="0" xfId="0" applyFont="1"/>
    <xf numFmtId="0" fontId="4" fillId="12" borderId="0" xfId="0" applyFont="1" applyFill="1" applyAlignment="1">
      <alignment vertical="center"/>
    </xf>
    <xf numFmtId="0" fontId="0" fillId="12" borderId="0" xfId="0" applyFill="1"/>
    <xf numFmtId="0" fontId="0" fillId="11" borderId="0" xfId="0" applyFill="1"/>
    <xf numFmtId="0" fontId="2" fillId="4" borderId="1" xfId="3" applyFont="1" applyBorder="1" applyAlignment="1">
      <alignment vertical="top" wrapText="1"/>
    </xf>
    <xf numFmtId="0" fontId="1" fillId="4" borderId="0" xfId="3"/>
    <xf numFmtId="0" fontId="0" fillId="0" borderId="0" xfId="0" applyAlignment="1">
      <alignment horizontal="right"/>
    </xf>
    <xf numFmtId="0" fontId="1" fillId="7" borderId="0" xfId="6"/>
    <xf numFmtId="0" fontId="1" fillId="6" borderId="0" xfId="5"/>
    <xf numFmtId="0" fontId="3" fillId="5" borderId="0" xfId="4"/>
    <xf numFmtId="0" fontId="0" fillId="13" borderId="0" xfId="0" applyFill="1"/>
    <xf numFmtId="0" fontId="2" fillId="6" borderId="1" xfId="5" applyFont="1" applyBorder="1" applyAlignment="1">
      <alignment vertical="top" wrapText="1"/>
    </xf>
    <xf numFmtId="0" fontId="0" fillId="6" borderId="1" xfId="5" applyFont="1" applyBorder="1" applyAlignment="1">
      <alignment vertical="top" wrapText="1"/>
    </xf>
    <xf numFmtId="0" fontId="0" fillId="0" borderId="9"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horizontal="left" vertical="top"/>
    </xf>
    <xf numFmtId="0" fontId="12" fillId="0" borderId="1" xfId="2" applyFont="1" applyFill="1" applyBorder="1" applyAlignment="1">
      <alignment horizontal="left" vertical="top" wrapText="1"/>
    </xf>
    <xf numFmtId="0" fontId="13" fillId="0" borderId="1" xfId="3" applyFont="1" applyFill="1" applyBorder="1" applyAlignment="1">
      <alignment horizontal="left" vertical="top" wrapText="1"/>
    </xf>
    <xf numFmtId="0" fontId="13" fillId="0" borderId="1" xfId="5" applyFont="1" applyFill="1" applyBorder="1" applyAlignment="1">
      <alignment horizontal="left" vertical="top" wrapText="1"/>
    </xf>
    <xf numFmtId="0" fontId="12" fillId="0" borderId="1" xfId="5" applyFont="1" applyFill="1" applyBorder="1" applyAlignment="1">
      <alignment horizontal="left" vertical="top" wrapText="1"/>
    </xf>
    <xf numFmtId="0" fontId="0" fillId="0" borderId="1" xfId="0" applyBorder="1" applyAlignment="1">
      <alignment horizontal="left" vertical="top" wrapText="1"/>
    </xf>
    <xf numFmtId="0" fontId="11" fillId="0" borderId="22" xfId="0" applyFont="1" applyBorder="1"/>
    <xf numFmtId="0" fontId="11" fillId="0" borderId="10" xfId="0" applyFont="1" applyBorder="1"/>
    <xf numFmtId="0" fontId="0" fillId="0" borderId="0" xfId="0" applyAlignment="1">
      <alignment vertical="center"/>
    </xf>
    <xf numFmtId="0" fontId="2" fillId="0" borderId="1" xfId="0" applyFont="1" applyBorder="1"/>
    <xf numFmtId="0" fontId="12" fillId="0" borderId="5" xfId="0" applyFont="1" applyBorder="1" applyAlignment="1">
      <alignment vertical="top" wrapText="1"/>
    </xf>
    <xf numFmtId="0" fontId="16" fillId="0" borderId="0" xfId="0" applyFont="1"/>
    <xf numFmtId="0" fontId="0" fillId="0" borderId="23" xfId="0" applyBorder="1"/>
    <xf numFmtId="0" fontId="0" fillId="0" borderId="24" xfId="0" applyBorder="1"/>
    <xf numFmtId="0" fontId="0" fillId="0" borderId="24" xfId="0" applyBorder="1" applyAlignment="1">
      <alignment wrapText="1"/>
    </xf>
    <xf numFmtId="0" fontId="0" fillId="0" borderId="25" xfId="0" applyBorder="1" applyAlignment="1">
      <alignment wrapText="1"/>
    </xf>
    <xf numFmtId="0" fontId="0" fillId="0" borderId="22" xfId="0" applyBorder="1"/>
    <xf numFmtId="0" fontId="0" fillId="0" borderId="0" xfId="0" applyAlignment="1">
      <alignment wrapText="1"/>
    </xf>
    <xf numFmtId="0" fontId="0" fillId="0" borderId="26" xfId="0" applyBorder="1" applyAlignment="1">
      <alignment wrapText="1"/>
    </xf>
    <xf numFmtId="0" fontId="0" fillId="0" borderId="26" xfId="0" applyBorder="1"/>
    <xf numFmtId="0" fontId="0" fillId="10" borderId="10" xfId="0" applyFill="1" applyBorder="1"/>
    <xf numFmtId="0" fontId="0" fillId="10" borderId="27" xfId="0" applyFill="1" applyBorder="1"/>
    <xf numFmtId="0" fontId="0" fillId="10" borderId="28" xfId="0" applyFill="1" applyBorder="1"/>
    <xf numFmtId="0" fontId="2" fillId="4" borderId="29" xfId="3" applyFont="1" applyBorder="1" applyAlignment="1">
      <alignment vertical="top" wrapText="1"/>
    </xf>
    <xf numFmtId="0" fontId="5" fillId="8" borderId="29" xfId="0" applyFont="1" applyFill="1" applyBorder="1" applyAlignment="1">
      <alignment vertical="top" wrapText="1"/>
    </xf>
    <xf numFmtId="0" fontId="2" fillId="6" borderId="29" xfId="5" applyFont="1" applyBorder="1" applyAlignment="1">
      <alignment vertical="top" wrapText="1"/>
    </xf>
    <xf numFmtId="0" fontId="0" fillId="6" borderId="29" xfId="5" applyFont="1" applyBorder="1" applyAlignment="1">
      <alignment vertical="top" wrapText="1"/>
    </xf>
    <xf numFmtId="0" fontId="0" fillId="10" borderId="22" xfId="0" applyFill="1" applyBorder="1"/>
    <xf numFmtId="0" fontId="0" fillId="10" borderId="26" xfId="0" applyFill="1" applyBorder="1"/>
    <xf numFmtId="0" fontId="14" fillId="14" borderId="30" xfId="0" applyFont="1" applyFill="1" applyBorder="1"/>
    <xf numFmtId="0" fontId="14" fillId="14" borderId="31" xfId="0" applyFont="1" applyFill="1" applyBorder="1"/>
    <xf numFmtId="0" fontId="17" fillId="14" borderId="32" xfId="0" applyFont="1" applyFill="1" applyBorder="1" applyAlignment="1">
      <alignment vertical="center"/>
    </xf>
    <xf numFmtId="0" fontId="0" fillId="0" borderId="33" xfId="0" applyBorder="1"/>
    <xf numFmtId="0" fontId="13" fillId="0" borderId="1" xfId="0" applyFont="1" applyBorder="1" applyAlignment="1">
      <alignment horizontal="left" vertical="top" wrapText="1"/>
    </xf>
    <xf numFmtId="0" fontId="2" fillId="11" borderId="0" xfId="0" applyFont="1" applyFill="1"/>
    <xf numFmtId="0" fontId="2" fillId="11" borderId="0" xfId="0" applyFont="1" applyFill="1" applyAlignment="1">
      <alignment horizontal="right"/>
    </xf>
    <xf numFmtId="0" fontId="14" fillId="3" borderId="1" xfId="2" applyFont="1" applyBorder="1" applyAlignment="1">
      <alignment horizontal="left" vertical="top" wrapText="1"/>
    </xf>
    <xf numFmtId="0" fontId="14" fillId="3" borderId="0" xfId="2" applyFont="1" applyBorder="1" applyAlignment="1">
      <alignment horizontal="left" vertical="top" wrapText="1"/>
    </xf>
    <xf numFmtId="0" fontId="14" fillId="3" borderId="29" xfId="2" applyFont="1" applyBorder="1" applyAlignment="1">
      <alignment horizontal="left" vertical="top" wrapText="1"/>
    </xf>
    <xf numFmtId="0" fontId="0" fillId="17" borderId="37" xfId="0" applyFill="1" applyBorder="1"/>
    <xf numFmtId="0" fontId="0" fillId="17" borderId="38" xfId="0" applyFill="1" applyBorder="1"/>
    <xf numFmtId="0" fontId="0" fillId="17" borderId="39" xfId="0" applyFill="1" applyBorder="1"/>
    <xf numFmtId="0" fontId="0" fillId="17" borderId="0" xfId="0" applyFill="1"/>
    <xf numFmtId="0" fontId="0" fillId="17" borderId="40" xfId="0" applyFill="1" applyBorder="1"/>
    <xf numFmtId="0" fontId="0" fillId="17" borderId="41" xfId="0" applyFill="1" applyBorder="1"/>
    <xf numFmtId="0" fontId="0" fillId="17" borderId="42" xfId="0" applyFill="1" applyBorder="1"/>
    <xf numFmtId="0" fontId="0" fillId="17" borderId="43" xfId="0" applyFill="1" applyBorder="1"/>
    <xf numFmtId="0" fontId="2" fillId="17" borderId="36" xfId="0" applyFont="1" applyFill="1" applyBorder="1"/>
    <xf numFmtId="0" fontId="0" fillId="0" borderId="0" xfId="0" applyAlignment="1">
      <alignment horizontal="left" indent="1"/>
    </xf>
    <xf numFmtId="0" fontId="0" fillId="15" borderId="30" xfId="0" applyFill="1" applyBorder="1"/>
    <xf numFmtId="0" fontId="0" fillId="0" borderId="30" xfId="0" applyBorder="1"/>
    <xf numFmtId="0" fontId="9" fillId="0" borderId="0" xfId="0" applyFont="1" applyAlignment="1">
      <alignment vertical="top"/>
    </xf>
    <xf numFmtId="0" fontId="2" fillId="0" borderId="1" xfId="0" applyFont="1" applyBorder="1" applyAlignment="1">
      <alignment horizontal="left"/>
    </xf>
    <xf numFmtId="0" fontId="14" fillId="14" borderId="32" xfId="0" applyFont="1" applyFill="1" applyBorder="1"/>
    <xf numFmtId="0" fontId="0" fillId="0" borderId="1" xfId="0" applyBorder="1" applyAlignment="1">
      <alignment horizontal="left" vertical="top"/>
    </xf>
    <xf numFmtId="0" fontId="14" fillId="14" borderId="0" xfId="0" applyFont="1" applyFill="1"/>
    <xf numFmtId="0" fontId="0" fillId="0" borderId="5" xfId="0" applyBorder="1" applyAlignment="1">
      <alignment vertical="top" wrapText="1"/>
    </xf>
    <xf numFmtId="165" fontId="0" fillId="0" borderId="24" xfId="9" applyNumberFormat="1" applyFont="1" applyBorder="1"/>
    <xf numFmtId="165" fontId="0" fillId="0" borderId="0" xfId="9" applyNumberFormat="1" applyFont="1" applyBorder="1"/>
    <xf numFmtId="165" fontId="0" fillId="10" borderId="0" xfId="9" applyNumberFormat="1" applyFont="1" applyFill="1" applyBorder="1"/>
    <xf numFmtId="0" fontId="23" fillId="15" borderId="32" xfId="0" applyFont="1" applyFill="1" applyBorder="1" applyAlignment="1">
      <alignment vertical="center"/>
    </xf>
    <xf numFmtId="0" fontId="23" fillId="0" borderId="32" xfId="0" applyFont="1" applyBorder="1" applyAlignment="1">
      <alignment vertical="center"/>
    </xf>
    <xf numFmtId="0" fontId="20" fillId="0" borderId="44" xfId="8"/>
    <xf numFmtId="0" fontId="14" fillId="14" borderId="32" xfId="0" applyFont="1" applyFill="1" applyBorder="1" applyAlignment="1">
      <alignment vertical="center"/>
    </xf>
    <xf numFmtId="165" fontId="0" fillId="0" borderId="0" xfId="9" applyNumberFormat="1" applyFont="1"/>
    <xf numFmtId="0" fontId="4" fillId="0" borderId="0" xfId="0" applyFont="1" applyAlignment="1">
      <alignment wrapText="1"/>
    </xf>
    <xf numFmtId="0" fontId="0" fillId="0" borderId="30" xfId="0" applyBorder="1" applyAlignment="1">
      <alignment shrinkToFit="1"/>
    </xf>
    <xf numFmtId="0" fontId="0" fillId="15" borderId="30" xfId="0" applyFill="1" applyBorder="1" applyAlignment="1">
      <alignment shrinkToFit="1"/>
    </xf>
    <xf numFmtId="0" fontId="0" fillId="0" borderId="33" xfId="0" applyBorder="1" applyAlignment="1">
      <alignment shrinkToFit="1"/>
    </xf>
    <xf numFmtId="166" fontId="12" fillId="0" borderId="34" xfId="9" applyNumberFormat="1" applyFont="1" applyBorder="1" applyAlignment="1">
      <alignment vertical="top"/>
    </xf>
    <xf numFmtId="0" fontId="0" fillId="15" borderId="46" xfId="0" applyFill="1" applyBorder="1" applyAlignment="1">
      <alignment shrinkToFit="1"/>
    </xf>
    <xf numFmtId="0" fontId="0" fillId="0" borderId="45" xfId="0" applyBorder="1" applyAlignment="1">
      <alignment shrinkToFit="1"/>
    </xf>
    <xf numFmtId="0" fontId="0" fillId="0" borderId="47" xfId="0" applyBorder="1"/>
    <xf numFmtId="0" fontId="0" fillId="15" borderId="47" xfId="0" applyFill="1" applyBorder="1"/>
    <xf numFmtId="0" fontId="0" fillId="0" borderId="45" xfId="0" applyBorder="1"/>
    <xf numFmtId="166" fontId="12" fillId="18" borderId="34" xfId="9" applyNumberFormat="1" applyFont="1" applyFill="1" applyBorder="1" applyAlignment="1">
      <alignment vertical="top"/>
    </xf>
    <xf numFmtId="166" fontId="12" fillId="0" borderId="0" xfId="9" applyNumberFormat="1" applyFont="1" applyBorder="1" applyAlignment="1">
      <alignment vertical="top"/>
    </xf>
    <xf numFmtId="166" fontId="0" fillId="15" borderId="30" xfId="0" applyNumberFormat="1" applyFill="1" applyBorder="1"/>
    <xf numFmtId="166" fontId="18" fillId="16" borderId="35" xfId="7" applyNumberFormat="1" applyAlignment="1">
      <alignment vertical="center"/>
    </xf>
    <xf numFmtId="166" fontId="18" fillId="16" borderId="35" xfId="7" applyNumberFormat="1"/>
    <xf numFmtId="166" fontId="0" fillId="0" borderId="33" xfId="0" applyNumberFormat="1" applyBorder="1"/>
    <xf numFmtId="166" fontId="0" fillId="0" borderId="0" xfId="0" applyNumberFormat="1" applyAlignment="1">
      <alignment wrapText="1"/>
    </xf>
    <xf numFmtId="0" fontId="20" fillId="0" borderId="44" xfId="8" applyAlignment="1">
      <alignment horizontal="left"/>
    </xf>
    <xf numFmtId="0" fontId="28" fillId="0" borderId="0" xfId="0" applyFont="1"/>
    <xf numFmtId="0" fontId="26" fillId="19" borderId="35" xfId="10" applyAlignment="1">
      <alignment vertical="top" wrapText="1"/>
    </xf>
    <xf numFmtId="0" fontId="26" fillId="19" borderId="35" xfId="10"/>
    <xf numFmtId="166" fontId="26" fillId="19" borderId="35" xfId="10" applyNumberFormat="1" applyAlignment="1">
      <alignment wrapText="1"/>
    </xf>
    <xf numFmtId="166" fontId="18" fillId="16" borderId="35" xfId="7" applyNumberFormat="1" applyAlignment="1">
      <alignment wrapText="1"/>
    </xf>
    <xf numFmtId="166" fontId="12" fillId="0" borderId="34" xfId="9" applyNumberFormat="1" applyFont="1" applyFill="1" applyBorder="1" applyAlignment="1">
      <alignment vertical="top"/>
    </xf>
    <xf numFmtId="0" fontId="0" fillId="0" borderId="48" xfId="0" applyBorder="1"/>
    <xf numFmtId="166" fontId="12" fillId="0" borderId="48" xfId="9" applyNumberFormat="1" applyFont="1" applyFill="1" applyBorder="1" applyAlignment="1">
      <alignment vertical="top"/>
    </xf>
    <xf numFmtId="0" fontId="23" fillId="0" borderId="48" xfId="0" applyFont="1" applyBorder="1" applyAlignment="1">
      <alignment vertical="center"/>
    </xf>
    <xf numFmtId="166" fontId="12" fillId="0" borderId="49" xfId="9" applyNumberFormat="1" applyFont="1" applyFill="1" applyBorder="1" applyAlignment="1">
      <alignment vertical="top"/>
    </xf>
    <xf numFmtId="166" fontId="12" fillId="0" borderId="50" xfId="9" applyNumberFormat="1" applyFont="1" applyFill="1" applyBorder="1" applyAlignment="1">
      <alignment vertical="top"/>
    </xf>
    <xf numFmtId="0" fontId="0" fillId="20" borderId="0" xfId="5" applyFont="1" applyFill="1" applyBorder="1" applyAlignment="1">
      <alignment vertical="top" wrapText="1"/>
    </xf>
    <xf numFmtId="0" fontId="9" fillId="20" borderId="0" xfId="5" applyFont="1" applyFill="1" applyBorder="1" applyAlignment="1">
      <alignment vertical="top" wrapText="1"/>
    </xf>
    <xf numFmtId="0" fontId="14" fillId="21" borderId="0" xfId="2" applyFont="1" applyFill="1" applyBorder="1" applyAlignment="1">
      <alignment horizontal="left" vertical="top" wrapText="1"/>
    </xf>
    <xf numFmtId="0" fontId="14" fillId="21" borderId="22" xfId="2" applyFont="1" applyFill="1" applyBorder="1" applyAlignment="1">
      <alignment horizontal="left" vertical="top" wrapText="1"/>
    </xf>
    <xf numFmtId="165" fontId="14" fillId="21" borderId="0" xfId="9" applyNumberFormat="1" applyFont="1" applyFill="1" applyBorder="1" applyAlignment="1">
      <alignment horizontal="left" vertical="top" wrapText="1"/>
    </xf>
    <xf numFmtId="0" fontId="19" fillId="21" borderId="0" xfId="2" applyFont="1" applyFill="1" applyBorder="1" applyAlignment="1">
      <alignment horizontal="left" vertical="top" wrapText="1"/>
    </xf>
    <xf numFmtId="0" fontId="9" fillId="21" borderId="0" xfId="3" applyFont="1" applyFill="1" applyBorder="1" applyAlignment="1">
      <alignment horizontal="left" vertical="top" wrapText="1"/>
    </xf>
    <xf numFmtId="0" fontId="6" fillId="18" borderId="0" xfId="0" applyFont="1" applyFill="1" applyAlignment="1">
      <alignment horizontal="left" vertical="top" wrapText="1"/>
    </xf>
    <xf numFmtId="0" fontId="29" fillId="18" borderId="0" xfId="0" applyFont="1" applyFill="1" applyAlignment="1">
      <alignment horizontal="left" vertical="top" wrapText="1"/>
    </xf>
    <xf numFmtId="0" fontId="0" fillId="0" borderId="52" xfId="0" applyBorder="1" applyAlignment="1">
      <alignment vertical="top" wrapText="1"/>
    </xf>
    <xf numFmtId="166" fontId="18" fillId="16" borderId="54" xfId="7" applyNumberFormat="1" applyBorder="1" applyAlignment="1">
      <alignment vertical="top" wrapText="1"/>
    </xf>
    <xf numFmtId="166" fontId="18" fillId="16" borderId="56" xfId="7" applyNumberFormat="1" applyBorder="1" applyAlignment="1">
      <alignment vertical="top" wrapText="1"/>
    </xf>
    <xf numFmtId="0" fontId="0" fillId="0" borderId="57" xfId="0" applyBorder="1" applyAlignment="1">
      <alignment vertical="top" wrapText="1"/>
    </xf>
    <xf numFmtId="0" fontId="0" fillId="0" borderId="58" xfId="0" applyBorder="1" applyAlignment="1">
      <alignment vertical="top" wrapText="1"/>
    </xf>
    <xf numFmtId="166" fontId="18" fillId="16" borderId="60" xfId="7" applyNumberFormat="1" applyBorder="1" applyAlignment="1">
      <alignment vertical="top" wrapText="1"/>
    </xf>
    <xf numFmtId="0" fontId="23" fillId="0" borderId="48" xfId="0" applyFont="1" applyBorder="1" applyAlignment="1">
      <alignment vertical="center" wrapText="1"/>
    </xf>
    <xf numFmtId="0" fontId="26" fillId="19" borderId="35" xfId="10" applyAlignment="1" applyProtection="1">
      <alignment vertical="top" wrapText="1"/>
      <protection locked="0"/>
    </xf>
    <xf numFmtId="166" fontId="26" fillId="19" borderId="53" xfId="10" applyNumberFormat="1" applyBorder="1" applyAlignment="1" applyProtection="1">
      <alignment vertical="top" wrapText="1"/>
      <protection locked="0"/>
    </xf>
    <xf numFmtId="166" fontId="26" fillId="19" borderId="35" xfId="10" applyNumberFormat="1" applyAlignment="1" applyProtection="1">
      <alignment vertical="top" wrapText="1"/>
      <protection locked="0"/>
    </xf>
    <xf numFmtId="166" fontId="26" fillId="19" borderId="59" xfId="10" applyNumberFormat="1" applyBorder="1" applyAlignment="1" applyProtection="1">
      <alignment vertical="top" wrapText="1"/>
      <protection locked="0"/>
    </xf>
    <xf numFmtId="0" fontId="0" fillId="0" borderId="23" xfId="0" applyBorder="1" applyProtection="1">
      <protection locked="0"/>
    </xf>
    <xf numFmtId="0" fontId="0" fillId="0" borderId="24" xfId="0" applyBorder="1" applyProtection="1">
      <protection locked="0"/>
    </xf>
    <xf numFmtId="165" fontId="0" fillId="0" borderId="24" xfId="9" applyNumberFormat="1" applyFont="1" applyBorder="1" applyProtection="1">
      <protection locked="0"/>
    </xf>
    <xf numFmtId="0" fontId="0" fillId="0" borderId="24" xfId="0" applyBorder="1" applyAlignment="1" applyProtection="1">
      <alignment wrapText="1"/>
      <protection locked="0"/>
    </xf>
    <xf numFmtId="0" fontId="0" fillId="0" borderId="25" xfId="0" applyBorder="1" applyAlignment="1" applyProtection="1">
      <alignment wrapText="1"/>
      <protection locked="0"/>
    </xf>
    <xf numFmtId="0" fontId="0" fillId="0" borderId="22" xfId="0" applyBorder="1" applyProtection="1">
      <protection locked="0"/>
    </xf>
    <xf numFmtId="0" fontId="0" fillId="0" borderId="0" xfId="0" applyProtection="1">
      <protection locked="0"/>
    </xf>
    <xf numFmtId="165" fontId="0" fillId="0" borderId="0" xfId="9" applyNumberFormat="1" applyFont="1" applyBorder="1" applyProtection="1">
      <protection locked="0"/>
    </xf>
    <xf numFmtId="0" fontId="0" fillId="0" borderId="0" xfId="0" applyAlignment="1" applyProtection="1">
      <alignment wrapText="1"/>
      <protection locked="0"/>
    </xf>
    <xf numFmtId="0" fontId="0" fillId="0" borderId="26" xfId="0" applyBorder="1" applyAlignment="1" applyProtection="1">
      <alignment wrapText="1"/>
      <protection locked="0"/>
    </xf>
    <xf numFmtId="0" fontId="0" fillId="0" borderId="26" xfId="0" applyBorder="1" applyProtection="1">
      <protection locked="0"/>
    </xf>
    <xf numFmtId="0" fontId="0" fillId="10" borderId="22" xfId="0" applyFill="1" applyBorder="1" applyProtection="1">
      <protection locked="0"/>
    </xf>
    <xf numFmtId="0" fontId="0" fillId="10" borderId="0" xfId="0" applyFill="1" applyProtection="1">
      <protection locked="0"/>
    </xf>
    <xf numFmtId="165" fontId="0" fillId="10" borderId="0" xfId="9" applyNumberFormat="1" applyFont="1" applyFill="1" applyBorder="1" applyProtection="1">
      <protection locked="0"/>
    </xf>
    <xf numFmtId="0" fontId="0" fillId="10" borderId="26" xfId="0" applyFill="1" applyBorder="1" applyProtection="1">
      <protection locked="0"/>
    </xf>
    <xf numFmtId="165" fontId="0" fillId="0" borderId="0" xfId="9" applyNumberFormat="1" applyFont="1" applyProtection="1">
      <protection locked="0"/>
    </xf>
    <xf numFmtId="0" fontId="4" fillId="0" borderId="0" xfId="0" applyFont="1" applyAlignment="1" applyProtection="1">
      <alignment wrapText="1"/>
      <protection locked="0"/>
    </xf>
    <xf numFmtId="0" fontId="26" fillId="22" borderId="35" xfId="0" applyFont="1" applyFill="1" applyBorder="1" applyAlignment="1" applyProtection="1">
      <alignment vertical="top" wrapText="1"/>
      <protection locked="0"/>
    </xf>
    <xf numFmtId="0" fontId="0" fillId="0" borderId="47" xfId="0" applyBorder="1" applyAlignment="1">
      <alignment vertical="center"/>
    </xf>
    <xf numFmtId="0" fontId="0" fillId="23" borderId="47" xfId="0" applyFill="1" applyBorder="1" applyAlignment="1">
      <alignment vertical="center"/>
    </xf>
    <xf numFmtId="166" fontId="12" fillId="0" borderId="34" xfId="9" applyNumberFormat="1" applyFont="1" applyFill="1" applyBorder="1" applyAlignment="1">
      <alignment vertical="center"/>
    </xf>
    <xf numFmtId="166" fontId="12" fillId="23" borderId="34" xfId="9" applyNumberFormat="1" applyFont="1" applyFill="1" applyBorder="1" applyAlignment="1">
      <alignment vertical="center"/>
    </xf>
    <xf numFmtId="0" fontId="0" fillId="0" borderId="30" xfId="0" applyBorder="1" applyAlignment="1">
      <alignment vertical="center"/>
    </xf>
    <xf numFmtId="0" fontId="0" fillId="0" borderId="48" xfId="0" applyBorder="1" applyAlignment="1">
      <alignment vertical="center"/>
    </xf>
    <xf numFmtId="0" fontId="0" fillId="0" borderId="48" xfId="0" applyBorder="1" applyAlignment="1">
      <alignment vertical="center" wrapText="1"/>
    </xf>
    <xf numFmtId="0" fontId="0" fillId="23" borderId="30" xfId="0" applyFill="1" applyBorder="1" applyAlignment="1">
      <alignment vertical="center"/>
    </xf>
    <xf numFmtId="0" fontId="0" fillId="0" borderId="30" xfId="0" applyBorder="1" applyAlignment="1">
      <alignment vertical="center" wrapText="1"/>
    </xf>
    <xf numFmtId="0" fontId="0" fillId="6" borderId="19" xfId="5" applyFont="1" applyBorder="1" applyAlignment="1">
      <alignment horizontal="left" vertical="top" wrapText="1"/>
    </xf>
    <xf numFmtId="0" fontId="0" fillId="6" borderId="21" xfId="5" applyFont="1" applyBorder="1" applyAlignment="1">
      <alignment horizontal="left" vertical="top" wrapText="1"/>
    </xf>
    <xf numFmtId="0" fontId="0" fillId="0" borderId="61" xfId="0" applyBorder="1" applyAlignment="1">
      <alignment horizontal="left"/>
    </xf>
    <xf numFmtId="0" fontId="0" fillId="0" borderId="0" xfId="0" applyAlignment="1">
      <alignment horizontal="left"/>
    </xf>
    <xf numFmtId="0" fontId="11" fillId="0" borderId="19" xfId="0" applyFont="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9" xfId="0" applyBorder="1" applyAlignment="1">
      <alignment horizontal="left" vertical="top" wrapText="1"/>
    </xf>
    <xf numFmtId="0" fontId="0" fillId="0" borderId="21" xfId="0" applyBorder="1" applyAlignment="1">
      <alignment horizontal="left" vertical="top" wrapText="1"/>
    </xf>
    <xf numFmtId="0" fontId="2" fillId="0" borderId="1" xfId="0" applyFont="1" applyBorder="1" applyAlignment="1">
      <alignment horizontal="left" vertical="top"/>
    </xf>
    <xf numFmtId="0" fontId="0" fillId="0" borderId="1" xfId="0" applyBorder="1" applyAlignment="1">
      <alignment horizontal="left" vertical="top" wrapText="1"/>
    </xf>
    <xf numFmtId="0" fontId="2" fillId="11" borderId="0" xfId="0" applyFont="1" applyFill="1" applyAlignment="1">
      <alignment horizontal="center" vertical="center"/>
    </xf>
    <xf numFmtId="0" fontId="11" fillId="0" borderId="0" xfId="0" applyFont="1" applyAlignment="1">
      <alignment horizontal="left" vertical="top" wrapText="1"/>
    </xf>
    <xf numFmtId="0" fontId="0" fillId="0" borderId="0" xfId="0" applyAlignment="1">
      <alignment horizontal="left" vertical="top"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8" fillId="9" borderId="0" xfId="0" applyFont="1" applyFill="1" applyAlignment="1">
      <alignment horizontal="center" vertical="top" wrapText="1"/>
    </xf>
    <xf numFmtId="0" fontId="0" fillId="0" borderId="51" xfId="0" applyBorder="1" applyAlignment="1">
      <alignment horizontal="left" vertical="center" wrapText="1"/>
    </xf>
    <xf numFmtId="0" fontId="0" fillId="0" borderId="55" xfId="0" applyBorder="1" applyAlignment="1">
      <alignment horizontal="left" vertical="center" wrapText="1"/>
    </xf>
    <xf numFmtId="0" fontId="2" fillId="11" borderId="0" xfId="0" applyFont="1" applyFill="1" applyAlignment="1">
      <alignment horizontal="center" wrapText="1"/>
    </xf>
  </cellXfs>
  <cellStyles count="11">
    <cellStyle name="60% - Accent2" xfId="3" builtinId="36"/>
    <cellStyle name="60% - Accent4" xfId="5" builtinId="44"/>
    <cellStyle name="60% - Accent5" xfId="6" builtinId="48"/>
    <cellStyle name="Accent1" xfId="1" builtinId="29"/>
    <cellStyle name="Accent2" xfId="2" builtinId="33"/>
    <cellStyle name="Accent4" xfId="4" builtinId="41"/>
    <cellStyle name="Calculation" xfId="7" builtinId="22"/>
    <cellStyle name="Comma" xfId="9" builtinId="3"/>
    <cellStyle name="Heading 3" xfId="8" builtinId="18"/>
    <cellStyle name="Input" xfId="10" builtinId="20"/>
    <cellStyle name="Normal" xfId="0" builtinId="0"/>
  </cellStyles>
  <dxfs count="140">
    <dxf>
      <alignment horizontal="general" vertical="bottom" textRotation="0" wrapText="1" indent="0" justifyLastLine="0" shrinkToFit="0" readingOrder="0"/>
      <border diagonalUp="0" diagonalDown="0">
        <left/>
        <right style="mediumDashed">
          <color theme="5"/>
        </right>
        <top/>
        <bottom/>
        <vertical/>
        <horizontal/>
      </border>
    </dxf>
    <dxf>
      <alignment horizontal="general" vertical="bottom" textRotation="0" wrapText="1" indent="0" justifyLastLine="0" shrinkToFit="0" readingOrder="0"/>
    </dxf>
    <dxf>
      <numFmt numFmtId="165" formatCode="_-* #,##0_-;\-* #,##0_-;_-* &quot;-&quot;??_-;_-@_-"/>
    </dxf>
    <dxf>
      <border diagonalUp="0" diagonalDown="0">
        <left style="mediumDashed">
          <color theme="5"/>
        </left>
        <right/>
        <top/>
        <bottom/>
        <vertical/>
        <horizontal/>
      </border>
    </dxf>
    <dxf>
      <border outline="0">
        <top style="thin">
          <color rgb="FF000000"/>
        </top>
        <bottom style="mediumDashed">
          <color rgb="FFED7D31"/>
        </bottom>
      </border>
    </dxf>
    <dxf>
      <border outline="0">
        <bottom style="thin">
          <color rgb="FF000000"/>
        </bottom>
      </border>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theme="8" tint="0.79998168889431442"/>
        </patternFill>
      </fill>
    </dxf>
    <dxf>
      <font>
        <color rgb="FF9C0006"/>
      </font>
      <fill>
        <patternFill>
          <bgColor rgb="FFFFC7CE"/>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theme="8" tint="0.79998168889431442"/>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alignment horizontal="general" vertical="bottom" textRotation="0" wrapText="1" indent="0" justifyLastLine="0" shrinkToFit="0" readingOrder="0"/>
      <border diagonalUp="0" diagonalDown="0">
        <left/>
        <right style="mediumDashed">
          <color theme="5"/>
        </right>
        <top/>
        <bottom/>
        <vertical/>
        <horizontal/>
      </border>
    </dxf>
    <dxf>
      <alignment horizontal="general" vertical="bottom" textRotation="0" wrapText="1" indent="0" justifyLastLine="0" shrinkToFit="0" readingOrder="0"/>
    </dxf>
    <dxf>
      <numFmt numFmtId="165" formatCode="_-* #,##0_-;\-* #,##0_-;_-* &quot;-&quot;??_-;_-@_-"/>
    </dxf>
    <dxf>
      <border diagonalUp="0" diagonalDown="0">
        <left style="mediumDashed">
          <color theme="5"/>
        </left>
        <right/>
        <top/>
        <bottom/>
        <vertical/>
        <horizontal/>
      </border>
    </dxf>
    <dxf>
      <border outline="0">
        <top style="thin">
          <color rgb="FF000000"/>
        </top>
        <bottom style="mediumDashed">
          <color rgb="FFED7D31"/>
        </bottom>
      </border>
    </dxf>
    <dxf>
      <border outline="0">
        <bottom style="thin">
          <color rgb="FF000000"/>
        </bottom>
      </border>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alignment horizontal="general" vertical="bottom" textRotation="0" wrapText="1" indent="0" justifyLastLine="0" shrinkToFit="0" readingOrder="0"/>
      <border diagonalUp="0" diagonalDown="0">
        <left/>
        <right style="mediumDashed">
          <color theme="5"/>
        </right>
        <top/>
        <bottom/>
        <vertical/>
        <horizontal/>
      </border>
    </dxf>
    <dxf>
      <alignment horizontal="general" vertical="bottom" textRotation="0" wrapText="1" indent="0" justifyLastLine="0" shrinkToFit="0" readingOrder="0"/>
    </dxf>
    <dxf>
      <numFmt numFmtId="165" formatCode="_-* #,##0_-;\-* #,##0_-;_-* &quot;-&quot;??_-;_-@_-"/>
    </dxf>
    <dxf>
      <border diagonalUp="0" diagonalDown="0">
        <left style="mediumDashed">
          <color theme="5"/>
        </left>
        <right/>
        <top/>
        <bottom/>
        <vertical/>
        <horizontal/>
      </border>
    </dxf>
    <dxf>
      <border outline="0">
        <top style="thin">
          <color rgb="FF000000"/>
        </top>
        <bottom style="mediumDashed">
          <color rgb="FFED7D31"/>
        </bottom>
      </border>
    </dxf>
    <dxf>
      <border outline="0">
        <bottom style="thin">
          <color rgb="FF000000"/>
        </bottom>
      </border>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theme="8" tint="0.79998168889431442"/>
        </patternFill>
      </fill>
    </dxf>
    <dxf>
      <fill>
        <patternFill>
          <bgColor theme="8" tint="0.79998168889431442"/>
        </patternFill>
      </fill>
    </dxf>
    <dxf>
      <font>
        <color rgb="FF9C0006"/>
      </font>
      <fill>
        <patternFill>
          <bgColor rgb="FFFFC7CE"/>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theme="8" tint="0.79998168889431442"/>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ont>
        <b val="0"/>
        <i val="0"/>
        <strike val="0"/>
        <condense val="0"/>
        <extend val="0"/>
        <outline val="0"/>
        <shadow val="0"/>
        <u val="none"/>
        <vertAlign val="baseline"/>
        <sz val="9.5"/>
        <color theme="1"/>
        <name val="Arial"/>
        <family val="2"/>
        <scheme val="none"/>
      </font>
      <alignment horizontal="general" vertical="center" textRotation="0" wrapText="0" indent="0" justifyLastLine="0" shrinkToFit="0" readingOrder="0"/>
    </dxf>
    <dxf>
      <border diagonalUp="0" diagonalDown="0">
        <left style="dashDotDot">
          <color theme="5"/>
        </left>
        <right style="dashDotDot">
          <color theme="5"/>
        </right>
        <top/>
        <bottom/>
        <vertical/>
        <horizontal/>
      </border>
    </dxf>
    <dxf>
      <border diagonalUp="0" diagonalDown="0">
        <left style="dashDotDot">
          <color theme="5"/>
        </left>
        <right style="dashDotDot">
          <color theme="5"/>
        </right>
        <top/>
        <bottom/>
        <vertical/>
        <horizontal/>
      </border>
    </dxf>
    <dxf>
      <border diagonalUp="0" diagonalDown="0">
        <left style="dashDotDot">
          <color theme="5"/>
        </left>
        <right style="dashDotDot">
          <color theme="5"/>
        </right>
        <top/>
        <bottom/>
        <vertical/>
        <horizontal/>
      </border>
    </dxf>
    <dxf>
      <border diagonalUp="0" diagonalDown="0">
        <left style="dashDotDot">
          <color theme="5"/>
        </left>
        <right style="dashDotDot">
          <color theme="5"/>
        </right>
        <top/>
        <bottom/>
        <vertical/>
        <horizontal/>
      </border>
    </dxf>
    <dxf>
      <alignment horizontal="general" vertical="bottom" textRotation="0" wrapText="1" indent="0" justifyLastLine="0" shrinkToFit="0" readingOrder="0"/>
      <border diagonalUp="0" diagonalDown="0">
        <left/>
        <right style="mediumDashed">
          <color theme="5"/>
        </right>
        <top/>
        <bottom/>
        <vertical/>
        <horizontal/>
      </border>
    </dxf>
    <dxf>
      <alignment horizontal="general" vertical="bottom" textRotation="0" wrapText="1" indent="0" justifyLastLine="0" shrinkToFit="0" readingOrder="0"/>
    </dxf>
    <dxf>
      <numFmt numFmtId="165" formatCode="_-* #,##0_-;\-* #,##0_-;_-* &quot;-&quot;??_-;_-@_-"/>
    </dxf>
    <dxf>
      <border diagonalUp="0" diagonalDown="0">
        <left style="mediumDashed">
          <color theme="5"/>
        </left>
        <right/>
        <top/>
        <bottom/>
        <vertical/>
        <horizontal/>
      </border>
    </dxf>
    <dxf>
      <border outline="0">
        <top style="thin">
          <color rgb="FF000000"/>
        </top>
        <bottom style="mediumDashed">
          <color rgb="FFED7D31"/>
        </bottom>
      </border>
    </dxf>
    <dxf>
      <border outline="0">
        <bottom style="thin">
          <color rgb="FF000000"/>
        </bottom>
      </border>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theme="8" tint="0.79998168889431442"/>
        </patternFill>
      </fill>
    </dxf>
    <dxf>
      <font>
        <color rgb="FF9C0006"/>
      </font>
      <fill>
        <patternFill>
          <bgColor rgb="FFFFC7CE"/>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theme="8" tint="0.79998168889431442"/>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alignment horizontal="general" vertical="bottom" textRotation="0" wrapText="1" indent="0" justifyLastLine="0" shrinkToFit="0" readingOrder="0"/>
      <border diagonalUp="0" diagonalDown="0">
        <left/>
        <right style="mediumDashed">
          <color theme="5"/>
        </right>
        <top/>
        <bottom/>
        <vertical/>
        <horizontal/>
      </border>
    </dxf>
    <dxf>
      <alignment horizontal="general" vertical="bottom" textRotation="0" wrapText="1" indent="0" justifyLastLine="0" shrinkToFit="0" readingOrder="0"/>
    </dxf>
    <dxf>
      <numFmt numFmtId="165" formatCode="_-* #,##0_-;\-* #,##0_-;_-* &quot;-&quot;??_-;_-@_-"/>
    </dxf>
    <dxf>
      <border diagonalUp="0" diagonalDown="0">
        <left style="mediumDashed">
          <color theme="5"/>
        </left>
        <right/>
        <top/>
        <bottom/>
        <vertical/>
        <horizontal/>
      </border>
    </dxf>
    <dxf>
      <border outline="0">
        <top style="thin">
          <color rgb="FF000000"/>
        </top>
        <bottom style="mediumDashed">
          <color rgb="FFED7D31"/>
        </bottom>
      </border>
    </dxf>
    <dxf>
      <border outline="0">
        <bottom style="thin">
          <color rgb="FF000000"/>
        </bottom>
      </border>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C00000"/>
      </font>
      <fill>
        <patternFill>
          <bgColor theme="5" tint="0.39994506668294322"/>
        </patternFill>
      </fill>
    </dxf>
    <dxf>
      <fill>
        <patternFill>
          <bgColor rgb="FFFFC000"/>
        </patternFill>
      </fill>
    </dxf>
    <dxf>
      <fill>
        <patternFill>
          <bgColor rgb="FFFFC000"/>
        </patternFill>
      </fill>
    </dxf>
    <dxf>
      <fill>
        <patternFill>
          <bgColor rgb="FFFF0000"/>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24</xdr:col>
      <xdr:colOff>390455</xdr:colOff>
      <xdr:row>12</xdr:row>
      <xdr:rowOff>35720</xdr:rowOff>
    </xdr:from>
    <xdr:to>
      <xdr:col>32</xdr:col>
      <xdr:colOff>145170</xdr:colOff>
      <xdr:row>43</xdr:row>
      <xdr:rowOff>158752</xdr:rowOff>
    </xdr:to>
    <xdr:sp macro="" textlink="">
      <xdr:nvSpPr>
        <xdr:cNvPr id="2" name="Rectangle 1">
          <a:extLst>
            <a:ext uri="{FF2B5EF4-FFF2-40B4-BE49-F238E27FC236}">
              <a16:creationId xmlns:a16="http://schemas.microsoft.com/office/drawing/2014/main" id="{F6022F7B-F0F2-4461-BC7A-7CACA49A107C}"/>
            </a:ext>
          </a:extLst>
        </xdr:cNvPr>
        <xdr:cNvSpPr/>
      </xdr:nvSpPr>
      <xdr:spPr>
        <a:xfrm>
          <a:off x="39970005" y="2778920"/>
          <a:ext cx="4625165" cy="6107907"/>
        </a:xfrm>
        <a:prstGeom prst="rect">
          <a:avLst/>
        </a:prstGeom>
        <a:solidFill>
          <a:schemeClr val="bg2"/>
        </a:solidFill>
        <a:ln>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22</xdr:col>
      <xdr:colOff>190501</xdr:colOff>
      <xdr:row>14</xdr:row>
      <xdr:rowOff>57150</xdr:rowOff>
    </xdr:from>
    <xdr:to>
      <xdr:col>23</xdr:col>
      <xdr:colOff>578904</xdr:colOff>
      <xdr:row>18</xdr:row>
      <xdr:rowOff>66675</xdr:rowOff>
    </xdr:to>
    <xdr:sp macro="" textlink="">
      <xdr:nvSpPr>
        <xdr:cNvPr id="3" name="Rounded Rectangle 43">
          <a:extLst>
            <a:ext uri="{FF2B5EF4-FFF2-40B4-BE49-F238E27FC236}">
              <a16:creationId xmlns:a16="http://schemas.microsoft.com/office/drawing/2014/main" id="{7D767F61-C29C-4893-A684-EC371778ACB5}"/>
            </a:ext>
          </a:extLst>
        </xdr:cNvPr>
        <xdr:cNvSpPr/>
      </xdr:nvSpPr>
      <xdr:spPr>
        <a:xfrm>
          <a:off x="38547676" y="3162300"/>
          <a:ext cx="1001178" cy="1101725"/>
        </a:xfrm>
        <a:prstGeom prst="rect">
          <a:avLst/>
        </a:prstGeom>
        <a:solidFill>
          <a:srgbClr val="55575A"/>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In (I)</a:t>
          </a:r>
          <a:endParaRPr kumimoji="0" lang="en-AU"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27</xdr:col>
      <xdr:colOff>457350</xdr:colOff>
      <xdr:row>8</xdr:row>
      <xdr:rowOff>26987</xdr:rowOff>
    </xdr:from>
    <xdr:to>
      <xdr:col>29</xdr:col>
      <xdr:colOff>457176</xdr:colOff>
      <xdr:row>9</xdr:row>
      <xdr:rowOff>142875</xdr:rowOff>
    </xdr:to>
    <xdr:sp macro="" textlink="">
      <xdr:nvSpPr>
        <xdr:cNvPr id="4" name="Rounded Rectangle 43">
          <a:extLst>
            <a:ext uri="{FF2B5EF4-FFF2-40B4-BE49-F238E27FC236}">
              <a16:creationId xmlns:a16="http://schemas.microsoft.com/office/drawing/2014/main" id="{85F4F842-84F2-40BF-BE94-A7FFB84C2224}"/>
            </a:ext>
          </a:extLst>
        </xdr:cNvPr>
        <xdr:cNvSpPr/>
      </xdr:nvSpPr>
      <xdr:spPr>
        <a:xfrm>
          <a:off x="41862525" y="1849437"/>
          <a:ext cx="1219026" cy="481013"/>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Out (O)</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25</xdr:col>
      <xdr:colOff>447533</xdr:colOff>
      <xdr:row>13</xdr:row>
      <xdr:rowOff>0</xdr:rowOff>
    </xdr:from>
    <xdr:to>
      <xdr:col>28</xdr:col>
      <xdr:colOff>105834</xdr:colOff>
      <xdr:row>19</xdr:row>
      <xdr:rowOff>116418</xdr:rowOff>
    </xdr:to>
    <xdr:sp macro="" textlink="">
      <xdr:nvSpPr>
        <xdr:cNvPr id="5" name="Rounded Rectangle 43">
          <a:extLst>
            <a:ext uri="{FF2B5EF4-FFF2-40B4-BE49-F238E27FC236}">
              <a16:creationId xmlns:a16="http://schemas.microsoft.com/office/drawing/2014/main" id="{81E7657D-331A-4F13-AAA3-9C9123681F82}"/>
            </a:ext>
          </a:extLst>
        </xdr:cNvPr>
        <xdr:cNvSpPr/>
      </xdr:nvSpPr>
      <xdr:spPr>
        <a:xfrm>
          <a:off x="40636683" y="2924175"/>
          <a:ext cx="1480751" cy="1573743"/>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kern="0">
              <a:solidFill>
                <a:srgbClr val="FFFFFF"/>
              </a:solidFill>
              <a:latin typeface="Arial"/>
              <a:ea typeface="Times New Roman" panose="02020603050405020304" pitchFamily="18" charset="0"/>
              <a:cs typeface="Times New Roman" panose="02020603050405020304" pitchFamily="18" charset="0"/>
            </a:rPr>
            <a:t>Stockpiled (S1</a:t>
          </a:r>
          <a:r>
            <a:rPr kumimoji="0" lang="en-US" sz="1600"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(levy paid)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5947</xdr:colOff>
      <xdr:row>7</xdr:row>
      <xdr:rowOff>202580</xdr:rowOff>
    </xdr:from>
    <xdr:to>
      <xdr:col>35</xdr:col>
      <xdr:colOff>207514</xdr:colOff>
      <xdr:row>10</xdr:row>
      <xdr:rowOff>146050</xdr:rowOff>
    </xdr:to>
    <xdr:sp macro="" textlink="">
      <xdr:nvSpPr>
        <xdr:cNvPr id="6" name="Rounded Rectangle 43">
          <a:extLst>
            <a:ext uri="{FF2B5EF4-FFF2-40B4-BE49-F238E27FC236}">
              <a16:creationId xmlns:a16="http://schemas.microsoft.com/office/drawing/2014/main" id="{9E735B2A-CDAB-4F86-8327-A31568AAF77B}"/>
            </a:ext>
          </a:extLst>
        </xdr:cNvPr>
        <xdr:cNvSpPr/>
      </xdr:nvSpPr>
      <xdr:spPr>
        <a:xfrm>
          <a:off x="45071897" y="1647205"/>
          <a:ext cx="1417592" cy="876920"/>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Resource Recovery</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25</xdr:col>
      <xdr:colOff>432904</xdr:colOff>
      <xdr:row>28</xdr:row>
      <xdr:rowOff>23301</xdr:rowOff>
    </xdr:from>
    <xdr:to>
      <xdr:col>28</xdr:col>
      <xdr:colOff>23813</xdr:colOff>
      <xdr:row>35</xdr:row>
      <xdr:rowOff>14091</xdr:rowOff>
    </xdr:to>
    <xdr:sp macro="" textlink="">
      <xdr:nvSpPr>
        <xdr:cNvPr id="7" name="Rounded Rectangle 43">
          <a:extLst>
            <a:ext uri="{FF2B5EF4-FFF2-40B4-BE49-F238E27FC236}">
              <a16:creationId xmlns:a16="http://schemas.microsoft.com/office/drawing/2014/main" id="{94FB1731-701A-43DF-A9E0-CBADE83C8BDC}"/>
            </a:ext>
          </a:extLst>
        </xdr:cNvPr>
        <xdr:cNvSpPr/>
      </xdr:nvSpPr>
      <xdr:spPr>
        <a:xfrm>
          <a:off x="40615704" y="6036751"/>
          <a:ext cx="1426059" cy="1251265"/>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Operational use</a:t>
          </a:r>
          <a:r>
            <a:rPr lang="en-US" sz="1600" b="1" kern="0">
              <a:solidFill>
                <a:srgbClr val="FFFFFF"/>
              </a:solidFill>
              <a:latin typeface="Arial"/>
              <a:ea typeface="Times New Roman" panose="02020603050405020304" pitchFamily="18" charset="0"/>
              <a:cs typeface="Times New Roman"/>
            </a:rPr>
            <a:t> (Op)</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27</xdr:col>
      <xdr:colOff>427336</xdr:colOff>
      <xdr:row>35</xdr:row>
      <xdr:rowOff>416718</xdr:rowOff>
    </xdr:from>
    <xdr:to>
      <xdr:col>30</xdr:col>
      <xdr:colOff>21420</xdr:colOff>
      <xdr:row>40</xdr:row>
      <xdr:rowOff>35718</xdr:rowOff>
    </xdr:to>
    <xdr:sp macro="" textlink="">
      <xdr:nvSpPr>
        <xdr:cNvPr id="8" name="Rounded Rectangle 43">
          <a:extLst>
            <a:ext uri="{FF2B5EF4-FFF2-40B4-BE49-F238E27FC236}">
              <a16:creationId xmlns:a16="http://schemas.microsoft.com/office/drawing/2014/main" id="{3127EF6F-64F0-41EB-803F-5ACFC1949EB1}"/>
            </a:ext>
          </a:extLst>
        </xdr:cNvPr>
        <xdr:cNvSpPr/>
      </xdr:nvSpPr>
      <xdr:spPr>
        <a:xfrm>
          <a:off x="41835686" y="7455693"/>
          <a:ext cx="1419709" cy="762000"/>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Disposal</a:t>
          </a:r>
          <a:r>
            <a:rPr lang="en-US" sz="1600" b="1" kern="0">
              <a:solidFill>
                <a:srgbClr val="FFFFFF"/>
              </a:solidFill>
              <a:latin typeface="Arial"/>
              <a:ea typeface="Times New Roman" panose="02020603050405020304" pitchFamily="18" charset="0"/>
              <a:cs typeface="Times New Roman"/>
            </a:rPr>
            <a:t> (D)</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32</xdr:col>
      <xdr:colOff>326665</xdr:colOff>
      <xdr:row>40</xdr:row>
      <xdr:rowOff>75137</xdr:rowOff>
    </xdr:from>
    <xdr:to>
      <xdr:col>35</xdr:col>
      <xdr:colOff>469114</xdr:colOff>
      <xdr:row>43</xdr:row>
      <xdr:rowOff>158750</xdr:rowOff>
    </xdr:to>
    <xdr:sp macro="" textlink="">
      <xdr:nvSpPr>
        <xdr:cNvPr id="9" name="Rounded Rectangle 43">
          <a:extLst>
            <a:ext uri="{FF2B5EF4-FFF2-40B4-BE49-F238E27FC236}">
              <a16:creationId xmlns:a16="http://schemas.microsoft.com/office/drawing/2014/main" id="{71DC2F20-B4A1-4879-8F9E-0C858300C862}"/>
            </a:ext>
          </a:extLst>
        </xdr:cNvPr>
        <xdr:cNvSpPr/>
      </xdr:nvSpPr>
      <xdr:spPr>
        <a:xfrm>
          <a:off x="44779840" y="8257112"/>
          <a:ext cx="1968074" cy="629713"/>
        </a:xfrm>
        <a:prstGeom prst="rect">
          <a:avLst/>
        </a:prstGeom>
        <a:solidFill>
          <a:schemeClr val="accent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Waste Levy</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32</xdr:col>
      <xdr:colOff>316081</xdr:colOff>
      <xdr:row>28</xdr:row>
      <xdr:rowOff>140756</xdr:rowOff>
    </xdr:from>
    <xdr:to>
      <xdr:col>35</xdr:col>
      <xdr:colOff>455356</xdr:colOff>
      <xdr:row>34</xdr:row>
      <xdr:rowOff>72870</xdr:rowOff>
    </xdr:to>
    <xdr:sp macro="" textlink="">
      <xdr:nvSpPr>
        <xdr:cNvPr id="10" name="Rounded Rectangle 43">
          <a:extLst>
            <a:ext uri="{FF2B5EF4-FFF2-40B4-BE49-F238E27FC236}">
              <a16:creationId xmlns:a16="http://schemas.microsoft.com/office/drawing/2014/main" id="{4A3FF941-45B9-467E-93FF-6BB4FE33F56B}"/>
            </a:ext>
          </a:extLst>
        </xdr:cNvPr>
        <xdr:cNvSpPr/>
      </xdr:nvSpPr>
      <xdr:spPr>
        <a:xfrm>
          <a:off x="44766081" y="6154206"/>
          <a:ext cx="1971250" cy="1011614"/>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Approval Reference</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23</xdr:col>
      <xdr:colOff>79903</xdr:colOff>
      <xdr:row>18</xdr:row>
      <xdr:rowOff>66675</xdr:rowOff>
    </xdr:from>
    <xdr:to>
      <xdr:col>25</xdr:col>
      <xdr:colOff>429729</xdr:colOff>
      <xdr:row>31</xdr:row>
      <xdr:rowOff>109184</xdr:rowOff>
    </xdr:to>
    <xdr:cxnSp macro="">
      <xdr:nvCxnSpPr>
        <xdr:cNvPr id="11" name="Straight Arrow Connector 31">
          <a:extLst>
            <a:ext uri="{FF2B5EF4-FFF2-40B4-BE49-F238E27FC236}">
              <a16:creationId xmlns:a16="http://schemas.microsoft.com/office/drawing/2014/main" id="{09A49C8D-7110-44ED-86B0-13AD25777030}"/>
            </a:ext>
          </a:extLst>
        </xdr:cNvPr>
        <xdr:cNvCxnSpPr>
          <a:cxnSpLocks/>
          <a:stCxn id="3" idx="2"/>
          <a:endCxn id="7" idx="1"/>
        </xdr:cNvCxnSpPr>
      </xdr:nvCxnSpPr>
      <xdr:spPr>
        <a:xfrm rot="16200000" flipH="1">
          <a:off x="38633599" y="4680279"/>
          <a:ext cx="2395184" cy="15626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457176</xdr:colOff>
      <xdr:row>8</xdr:row>
      <xdr:rowOff>266390</xdr:rowOff>
    </xdr:from>
    <xdr:to>
      <xdr:col>33</xdr:col>
      <xdr:colOff>9122</xdr:colOff>
      <xdr:row>8</xdr:row>
      <xdr:rowOff>269478</xdr:rowOff>
    </xdr:to>
    <xdr:cxnSp macro="">
      <xdr:nvCxnSpPr>
        <xdr:cNvPr id="12" name="Straight Arrow Connector 11">
          <a:extLst>
            <a:ext uri="{FF2B5EF4-FFF2-40B4-BE49-F238E27FC236}">
              <a16:creationId xmlns:a16="http://schemas.microsoft.com/office/drawing/2014/main" id="{48C0A43C-DC73-4544-8349-78CC0B5C89C7}"/>
            </a:ext>
          </a:extLst>
        </xdr:cNvPr>
        <xdr:cNvCxnSpPr>
          <a:cxnSpLocks/>
          <a:stCxn id="4" idx="3"/>
          <a:endCxn id="6" idx="1"/>
        </xdr:cNvCxnSpPr>
      </xdr:nvCxnSpPr>
      <xdr:spPr>
        <a:xfrm flipV="1">
          <a:off x="43081551" y="2085665"/>
          <a:ext cx="1993521" cy="30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79904</xdr:colOff>
      <xdr:row>18</xdr:row>
      <xdr:rowOff>66674</xdr:rowOff>
    </xdr:from>
    <xdr:to>
      <xdr:col>27</xdr:col>
      <xdr:colOff>430512</xdr:colOff>
      <xdr:row>38</xdr:row>
      <xdr:rowOff>16667</xdr:rowOff>
    </xdr:to>
    <xdr:cxnSp macro="">
      <xdr:nvCxnSpPr>
        <xdr:cNvPr id="13" name="Straight Arrow Connector 67">
          <a:extLst>
            <a:ext uri="{FF2B5EF4-FFF2-40B4-BE49-F238E27FC236}">
              <a16:creationId xmlns:a16="http://schemas.microsoft.com/office/drawing/2014/main" id="{23C3BC1D-CDBA-460E-BF55-1DCFD7C85E22}"/>
            </a:ext>
          </a:extLst>
        </xdr:cNvPr>
        <xdr:cNvCxnSpPr>
          <a:cxnSpLocks/>
          <a:stCxn id="3" idx="2"/>
          <a:endCxn id="8" idx="1"/>
        </xdr:cNvCxnSpPr>
      </xdr:nvCxnSpPr>
      <xdr:spPr>
        <a:xfrm rot="16200000" flipH="1">
          <a:off x="38658024" y="4662204"/>
          <a:ext cx="3566318" cy="278265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21420</xdr:colOff>
      <xdr:row>38</xdr:row>
      <xdr:rowOff>47625</xdr:rowOff>
    </xdr:from>
    <xdr:to>
      <xdr:col>32</xdr:col>
      <xdr:colOff>326665</xdr:colOff>
      <xdr:row>42</xdr:row>
      <xdr:rowOff>29235</xdr:rowOff>
    </xdr:to>
    <xdr:cxnSp macro="">
      <xdr:nvCxnSpPr>
        <xdr:cNvPr id="14" name="Straight Arrow Connector 71">
          <a:extLst>
            <a:ext uri="{FF2B5EF4-FFF2-40B4-BE49-F238E27FC236}">
              <a16:creationId xmlns:a16="http://schemas.microsoft.com/office/drawing/2014/main" id="{C0958FAE-5C97-4C8E-88E8-2FDD511962F0}"/>
            </a:ext>
          </a:extLst>
        </xdr:cNvPr>
        <xdr:cNvCxnSpPr>
          <a:cxnSpLocks/>
          <a:stCxn id="8" idx="3"/>
          <a:endCxn id="9" idx="1"/>
        </xdr:cNvCxnSpPr>
      </xdr:nvCxnSpPr>
      <xdr:spPr>
        <a:xfrm>
          <a:off x="43255395" y="7864475"/>
          <a:ext cx="1524445" cy="705510"/>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28</xdr:col>
      <xdr:colOff>26988</xdr:colOff>
      <xdr:row>31</xdr:row>
      <xdr:rowOff>106813</xdr:rowOff>
    </xdr:from>
    <xdr:to>
      <xdr:col>32</xdr:col>
      <xdr:colOff>312906</xdr:colOff>
      <xdr:row>31</xdr:row>
      <xdr:rowOff>107993</xdr:rowOff>
    </xdr:to>
    <xdr:cxnSp macro="">
      <xdr:nvCxnSpPr>
        <xdr:cNvPr id="15" name="Straight Arrow Connector 76">
          <a:extLst>
            <a:ext uri="{FF2B5EF4-FFF2-40B4-BE49-F238E27FC236}">
              <a16:creationId xmlns:a16="http://schemas.microsoft.com/office/drawing/2014/main" id="{7E8077C3-1C67-4EB7-9FBE-7E0AB54E3DF3}"/>
            </a:ext>
          </a:extLst>
        </xdr:cNvPr>
        <xdr:cNvCxnSpPr>
          <a:cxnSpLocks/>
          <a:stCxn id="7" idx="3"/>
          <a:endCxn id="10" idx="1"/>
        </xdr:cNvCxnSpPr>
      </xdr:nvCxnSpPr>
      <xdr:spPr>
        <a:xfrm flipV="1">
          <a:off x="42044938" y="6656838"/>
          <a:ext cx="2724318" cy="1180"/>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29</xdr:col>
      <xdr:colOff>369093</xdr:colOff>
      <xdr:row>13</xdr:row>
      <xdr:rowOff>0</xdr:rowOff>
    </xdr:from>
    <xdr:to>
      <xdr:col>32</xdr:col>
      <xdr:colOff>3799</xdr:colOff>
      <xdr:row>23</xdr:row>
      <xdr:rowOff>84667</xdr:rowOff>
    </xdr:to>
    <xdr:sp macro="" textlink="">
      <xdr:nvSpPr>
        <xdr:cNvPr id="16" name="Rounded Rectangle 43">
          <a:extLst>
            <a:ext uri="{FF2B5EF4-FFF2-40B4-BE49-F238E27FC236}">
              <a16:creationId xmlns:a16="http://schemas.microsoft.com/office/drawing/2014/main" id="{E0F91D77-349C-410B-A3AF-1E2903255512}"/>
            </a:ext>
          </a:extLst>
        </xdr:cNvPr>
        <xdr:cNvSpPr/>
      </xdr:nvSpPr>
      <xdr:spPr>
        <a:xfrm>
          <a:off x="42996643" y="2924175"/>
          <a:ext cx="1463506" cy="2269067"/>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kern="0">
              <a:solidFill>
                <a:srgbClr val="FFFFFF"/>
              </a:solidFill>
              <a:latin typeface="Arial"/>
              <a:ea typeface="Times New Roman" panose="02020603050405020304" pitchFamily="18" charset="0"/>
              <a:cs typeface="Times New Roman" panose="02020603050405020304" pitchFamily="18" charset="0"/>
            </a:rPr>
            <a:t>Stockpiled (S2)</a:t>
          </a:r>
        </a:p>
        <a:p>
          <a:pPr algn="ctr">
            <a:defRPr/>
          </a:pPr>
          <a:r>
            <a:rPr lang="en-US" sz="1050" kern="0">
              <a:solidFill>
                <a:srgbClr val="FFFFFF"/>
              </a:solidFill>
              <a:latin typeface="Arial"/>
              <a:ea typeface="Times New Roman" panose="02020603050405020304" pitchFamily="18" charset="0"/>
              <a:cs typeface="Times New Roman"/>
            </a:rPr>
            <a:t>(not subject to allowable rebate</a:t>
          </a:r>
          <a:r>
            <a:rPr kumimoji="0" lang="en-US" sz="1050"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a:t>
          </a:r>
        </a:p>
        <a:p>
          <a:pPr algn="ctr">
            <a:defRPr/>
          </a:pPr>
          <a:endParaRPr kumimoji="0" lang="en-AU" sz="1600" i="0" u="none" strike="noStrike" kern="0" cap="none" spc="0" normalizeH="0" baseline="0">
            <a:ln>
              <a:noFill/>
            </a:ln>
            <a:solidFill>
              <a:sysClr val="window" lastClr="FFFFFF"/>
            </a:solidFill>
            <a:effectLst/>
            <a:uLnTx/>
            <a:uFillTx/>
            <a:latin typeface="Times New Roman"/>
            <a:ea typeface="Times New Roman" panose="02020603050405020304" pitchFamily="18" charset="0"/>
            <a:cs typeface="Times New Roman"/>
          </a:endParaRPr>
        </a:p>
      </xdr:txBody>
    </xdr:sp>
    <xdr:clientData/>
  </xdr:twoCellAnchor>
  <xdr:twoCellAnchor>
    <xdr:from>
      <xdr:col>29</xdr:col>
      <xdr:colOff>404812</xdr:colOff>
      <xdr:row>26</xdr:row>
      <xdr:rowOff>37306</xdr:rowOff>
    </xdr:from>
    <xdr:to>
      <xdr:col>31</xdr:col>
      <xdr:colOff>578472</xdr:colOff>
      <xdr:row>29</xdr:row>
      <xdr:rowOff>29850</xdr:rowOff>
    </xdr:to>
    <xdr:sp macro="" textlink="">
      <xdr:nvSpPr>
        <xdr:cNvPr id="17" name="Rounded Rectangle 43">
          <a:extLst>
            <a:ext uri="{FF2B5EF4-FFF2-40B4-BE49-F238E27FC236}">
              <a16:creationId xmlns:a16="http://schemas.microsoft.com/office/drawing/2014/main" id="{EC46A489-D1EA-47CE-BCCF-B1FB1BF31435}"/>
            </a:ext>
          </a:extLst>
        </xdr:cNvPr>
        <xdr:cNvSpPr/>
      </xdr:nvSpPr>
      <xdr:spPr>
        <a:xfrm>
          <a:off x="43032362" y="5685631"/>
          <a:ext cx="1392860" cy="532294"/>
        </a:xfrm>
        <a:prstGeom prst="rect">
          <a:avLst/>
        </a:prstGeom>
        <a:solidFill>
          <a:schemeClr val="accent1"/>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On-site Material</a:t>
          </a:r>
          <a:endParaRPr kumimoji="0" lang="en-AU" sz="160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24</xdr:col>
      <xdr:colOff>466564</xdr:colOff>
      <xdr:row>41</xdr:row>
      <xdr:rowOff>126787</xdr:rowOff>
    </xdr:from>
    <xdr:to>
      <xdr:col>30</xdr:col>
      <xdr:colOff>48101</xdr:colOff>
      <xdr:row>43</xdr:row>
      <xdr:rowOff>90776</xdr:rowOff>
    </xdr:to>
    <xdr:sp macro="" textlink="">
      <xdr:nvSpPr>
        <xdr:cNvPr id="18" name="TextBox 2">
          <a:extLst>
            <a:ext uri="{FF2B5EF4-FFF2-40B4-BE49-F238E27FC236}">
              <a16:creationId xmlns:a16="http://schemas.microsoft.com/office/drawing/2014/main" id="{3CB66A62-B60B-4E3F-A487-BA7882F167AC}"/>
            </a:ext>
          </a:extLst>
        </xdr:cNvPr>
        <xdr:cNvSpPr txBox="1"/>
      </xdr:nvSpPr>
      <xdr:spPr>
        <a:xfrm>
          <a:off x="40046114" y="8486562"/>
          <a:ext cx="3232787" cy="325939"/>
        </a:xfrm>
        <a:prstGeom prst="rect">
          <a:avLst/>
        </a:prstGeom>
        <a:noFill/>
      </xdr:spPr>
      <xdr:txBody>
        <a:bodyPr rot="0" spcFirstLastPara="0" vert="horz" wrap="square" lIns="91440" tIns="45720" rIns="91440" bIns="4572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Landfill operational boundary</a:t>
          </a:r>
        </a:p>
      </xdr:txBody>
    </xdr:sp>
    <xdr:clientData/>
  </xdr:twoCellAnchor>
  <xdr:twoCellAnchor>
    <xdr:from>
      <xdr:col>32</xdr:col>
      <xdr:colOff>326664</xdr:colOff>
      <xdr:row>35</xdr:row>
      <xdr:rowOff>29767</xdr:rowOff>
    </xdr:from>
    <xdr:to>
      <xdr:col>35</xdr:col>
      <xdr:colOff>469114</xdr:colOff>
      <xdr:row>40</xdr:row>
      <xdr:rowOff>29335</xdr:rowOff>
    </xdr:to>
    <xdr:sp macro="" textlink="">
      <xdr:nvSpPr>
        <xdr:cNvPr id="19" name="Rounded Rectangle 43">
          <a:extLst>
            <a:ext uri="{FF2B5EF4-FFF2-40B4-BE49-F238E27FC236}">
              <a16:creationId xmlns:a16="http://schemas.microsoft.com/office/drawing/2014/main" id="{2700C9DF-A5F7-4E05-B7D6-03E9CF5E68FC}"/>
            </a:ext>
          </a:extLst>
        </xdr:cNvPr>
        <xdr:cNvSpPr/>
      </xdr:nvSpPr>
      <xdr:spPr>
        <a:xfrm>
          <a:off x="44779839" y="7303692"/>
          <a:ext cx="1968075" cy="904443"/>
        </a:xfrm>
        <a:prstGeom prst="rect">
          <a:avLst/>
        </a:prstGeom>
        <a:solidFill>
          <a:schemeClr val="accent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Waste not subject to Levy</a:t>
          </a:r>
        </a:p>
        <a:p>
          <a:pPr marL="0" marR="0" lvl="0" indent="0" algn="ctr" defTabSz="914400" eaLnBrk="1" fontAlgn="auto" latinLnBrk="0" hangingPunct="1">
            <a:lnSpc>
              <a:spcPct val="100000"/>
            </a:lnSpc>
            <a:spcBef>
              <a:spcPts val="0"/>
            </a:spcBef>
            <a:spcAft>
              <a:spcPts val="0"/>
            </a:spcAft>
            <a:buClrTx/>
            <a:buSzTx/>
            <a:buFontTx/>
            <a:buNone/>
            <a:tabLst/>
            <a:defRPr/>
          </a:pPr>
          <a:r>
            <a:rPr lang="en-US" sz="1050" kern="0">
              <a:solidFill>
                <a:srgbClr val="FFFFFF"/>
              </a:solidFill>
              <a:latin typeface="Arial"/>
              <a:ea typeface="Times New Roman" panose="02020603050405020304" pitchFamily="18" charset="0"/>
              <a:cs typeface="Times New Roman" panose="02020603050405020304" pitchFamily="18" charset="0"/>
            </a:rPr>
            <a:t>e.g. disaster waste </a:t>
          </a:r>
          <a:endParaRPr kumimoji="0" lang="en-AU" sz="105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30</xdr:col>
      <xdr:colOff>21420</xdr:colOff>
      <xdr:row>37</xdr:row>
      <xdr:rowOff>26377</xdr:rowOff>
    </xdr:from>
    <xdr:to>
      <xdr:col>32</xdr:col>
      <xdr:colOff>326664</xdr:colOff>
      <xdr:row>38</xdr:row>
      <xdr:rowOff>47625</xdr:rowOff>
    </xdr:to>
    <xdr:cxnSp macro="">
      <xdr:nvCxnSpPr>
        <xdr:cNvPr id="20" name="Straight Arrow Connector 70">
          <a:extLst>
            <a:ext uri="{FF2B5EF4-FFF2-40B4-BE49-F238E27FC236}">
              <a16:creationId xmlns:a16="http://schemas.microsoft.com/office/drawing/2014/main" id="{D74CF55E-F755-4698-AC2F-48A73EC76330}"/>
            </a:ext>
          </a:extLst>
        </xdr:cNvPr>
        <xdr:cNvCxnSpPr>
          <a:cxnSpLocks/>
          <a:stCxn id="8" idx="3"/>
          <a:endCxn id="19" idx="1"/>
        </xdr:cNvCxnSpPr>
      </xdr:nvCxnSpPr>
      <xdr:spPr>
        <a:xfrm flipV="1">
          <a:off x="43255395" y="7668602"/>
          <a:ext cx="1524444" cy="195873"/>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23</xdr:col>
      <xdr:colOff>578904</xdr:colOff>
      <xdr:row>16</xdr:row>
      <xdr:rowOff>243947</xdr:rowOff>
    </xdr:from>
    <xdr:to>
      <xdr:col>25</xdr:col>
      <xdr:colOff>450708</xdr:colOff>
      <xdr:row>16</xdr:row>
      <xdr:rowOff>247650</xdr:rowOff>
    </xdr:to>
    <xdr:cxnSp macro="">
      <xdr:nvCxnSpPr>
        <xdr:cNvPr id="21" name="Straight Arrow Connector 29">
          <a:extLst>
            <a:ext uri="{FF2B5EF4-FFF2-40B4-BE49-F238E27FC236}">
              <a16:creationId xmlns:a16="http://schemas.microsoft.com/office/drawing/2014/main" id="{9AD1B51E-45CC-4FDA-9901-1F1B1186A2CF}"/>
            </a:ext>
          </a:extLst>
        </xdr:cNvPr>
        <xdr:cNvCxnSpPr>
          <a:cxnSpLocks/>
          <a:stCxn id="3" idx="3"/>
          <a:endCxn id="5" idx="1"/>
        </xdr:cNvCxnSpPr>
      </xdr:nvCxnSpPr>
      <xdr:spPr>
        <a:xfrm flipV="1">
          <a:off x="39548854" y="3707872"/>
          <a:ext cx="1084654" cy="6878"/>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491643</xdr:colOff>
      <xdr:row>23</xdr:row>
      <xdr:rowOff>87842</xdr:rowOff>
    </xdr:from>
    <xdr:to>
      <xdr:col>30</xdr:col>
      <xdr:colOff>493231</xdr:colOff>
      <xdr:row>26</xdr:row>
      <xdr:rowOff>37306</xdr:rowOff>
    </xdr:to>
    <xdr:cxnSp macro="">
      <xdr:nvCxnSpPr>
        <xdr:cNvPr id="22" name="Straight Arrow Connector 33">
          <a:extLst>
            <a:ext uri="{FF2B5EF4-FFF2-40B4-BE49-F238E27FC236}">
              <a16:creationId xmlns:a16="http://schemas.microsoft.com/office/drawing/2014/main" id="{8820F19C-1262-4378-AA35-CEF56DECB742}"/>
            </a:ext>
          </a:extLst>
        </xdr:cNvPr>
        <xdr:cNvCxnSpPr>
          <a:cxnSpLocks/>
          <a:stCxn id="17" idx="0"/>
          <a:endCxn id="16" idx="2"/>
        </xdr:cNvCxnSpPr>
      </xdr:nvCxnSpPr>
      <xdr:spPr>
        <a:xfrm rot="5400000" flipH="1" flipV="1">
          <a:off x="43477043" y="5435467"/>
          <a:ext cx="495564" cy="476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531969</xdr:colOff>
      <xdr:row>22</xdr:row>
      <xdr:rowOff>23812</xdr:rowOff>
    </xdr:from>
    <xdr:to>
      <xdr:col>29</xdr:col>
      <xdr:colOff>321468</xdr:colOff>
      <xdr:row>28</xdr:row>
      <xdr:rowOff>26476</xdr:rowOff>
    </xdr:to>
    <xdr:cxnSp macro="">
      <xdr:nvCxnSpPr>
        <xdr:cNvPr id="23" name="Straight Arrow Connector 54">
          <a:extLst>
            <a:ext uri="{FF2B5EF4-FFF2-40B4-BE49-F238E27FC236}">
              <a16:creationId xmlns:a16="http://schemas.microsoft.com/office/drawing/2014/main" id="{300C5D67-E6E7-4D56-8F0C-8820A08A4631}"/>
            </a:ext>
          </a:extLst>
        </xdr:cNvPr>
        <xdr:cNvCxnSpPr>
          <a:cxnSpLocks/>
          <a:endCxn id="7" idx="0"/>
        </xdr:cNvCxnSpPr>
      </xdr:nvCxnSpPr>
      <xdr:spPr>
        <a:xfrm rot="10800000" flipV="1">
          <a:off x="41327544" y="4951412"/>
          <a:ext cx="1618299" cy="108851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529575</xdr:colOff>
      <xdr:row>23</xdr:row>
      <xdr:rowOff>-1</xdr:rowOff>
    </xdr:from>
    <xdr:to>
      <xdr:col>29</xdr:col>
      <xdr:colOff>321468</xdr:colOff>
      <xdr:row>35</xdr:row>
      <xdr:rowOff>416718</xdr:rowOff>
    </xdr:to>
    <xdr:cxnSp macro="">
      <xdr:nvCxnSpPr>
        <xdr:cNvPr id="24" name="Straight Arrow Connector 54">
          <a:extLst>
            <a:ext uri="{FF2B5EF4-FFF2-40B4-BE49-F238E27FC236}">
              <a16:creationId xmlns:a16="http://schemas.microsoft.com/office/drawing/2014/main" id="{E8F39D2F-432E-450A-B750-9803949C844F}"/>
            </a:ext>
          </a:extLst>
        </xdr:cNvPr>
        <xdr:cNvCxnSpPr>
          <a:cxnSpLocks/>
          <a:endCxn id="8" idx="0"/>
        </xdr:cNvCxnSpPr>
      </xdr:nvCxnSpPr>
      <xdr:spPr>
        <a:xfrm rot="5400000">
          <a:off x="41568362" y="6078212"/>
          <a:ext cx="2350294" cy="404668"/>
        </a:xfrm>
        <a:prstGeom prst="bentConnector3">
          <a:avLst>
            <a:gd name="adj1" fmla="val 69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102659</xdr:colOff>
      <xdr:row>16</xdr:row>
      <xdr:rowOff>58210</xdr:rowOff>
    </xdr:from>
    <xdr:to>
      <xdr:col>29</xdr:col>
      <xdr:colOff>369093</xdr:colOff>
      <xdr:row>18</xdr:row>
      <xdr:rowOff>42334</xdr:rowOff>
    </xdr:to>
    <xdr:cxnSp macro="">
      <xdr:nvCxnSpPr>
        <xdr:cNvPr id="25" name="Straight Arrow Connector 29">
          <a:extLst>
            <a:ext uri="{FF2B5EF4-FFF2-40B4-BE49-F238E27FC236}">
              <a16:creationId xmlns:a16="http://schemas.microsoft.com/office/drawing/2014/main" id="{083EFB52-DB9D-47DC-9C72-F5C6323F6F34}"/>
            </a:ext>
          </a:extLst>
        </xdr:cNvPr>
        <xdr:cNvCxnSpPr>
          <a:cxnSpLocks/>
          <a:stCxn id="5" idx="3"/>
          <a:endCxn id="16" idx="1"/>
        </xdr:cNvCxnSpPr>
      </xdr:nvCxnSpPr>
      <xdr:spPr>
        <a:xfrm>
          <a:off x="42120609" y="3525310"/>
          <a:ext cx="876034" cy="72072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457264</xdr:colOff>
      <xdr:row>9</xdr:row>
      <xdr:rowOff>142875</xdr:rowOff>
    </xdr:from>
    <xdr:to>
      <xdr:col>30</xdr:col>
      <xdr:colOff>493232</xdr:colOff>
      <xdr:row>13</xdr:row>
      <xdr:rowOff>0</xdr:rowOff>
    </xdr:to>
    <xdr:cxnSp macro="">
      <xdr:nvCxnSpPr>
        <xdr:cNvPr id="26" name="Straight Arrow Connector 29">
          <a:extLst>
            <a:ext uri="{FF2B5EF4-FFF2-40B4-BE49-F238E27FC236}">
              <a16:creationId xmlns:a16="http://schemas.microsoft.com/office/drawing/2014/main" id="{5770EB08-6ACE-4105-84F3-355C0BE775B9}"/>
            </a:ext>
          </a:extLst>
        </xdr:cNvPr>
        <xdr:cNvCxnSpPr>
          <a:cxnSpLocks/>
          <a:stCxn id="16" idx="0"/>
          <a:endCxn id="4" idx="2"/>
        </xdr:cNvCxnSpPr>
      </xdr:nvCxnSpPr>
      <xdr:spPr>
        <a:xfrm rot="16200000" flipV="1">
          <a:off x="42802760" y="1999729"/>
          <a:ext cx="593725" cy="1255168"/>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580294</xdr:colOff>
      <xdr:row>8</xdr:row>
      <xdr:rowOff>269479</xdr:rowOff>
    </xdr:from>
    <xdr:to>
      <xdr:col>27</xdr:col>
      <xdr:colOff>457350</xdr:colOff>
      <xdr:row>13</xdr:row>
      <xdr:rowOff>1</xdr:rowOff>
    </xdr:to>
    <xdr:cxnSp macro="">
      <xdr:nvCxnSpPr>
        <xdr:cNvPr id="27" name="Straight Arrow Connector 29">
          <a:extLst>
            <a:ext uri="{FF2B5EF4-FFF2-40B4-BE49-F238E27FC236}">
              <a16:creationId xmlns:a16="http://schemas.microsoft.com/office/drawing/2014/main" id="{622CF7CA-2049-4C3A-ACE0-BE5E8267B047}"/>
            </a:ext>
          </a:extLst>
        </xdr:cNvPr>
        <xdr:cNvCxnSpPr>
          <a:cxnSpLocks/>
          <a:stCxn id="5" idx="0"/>
          <a:endCxn id="4" idx="1"/>
        </xdr:cNvCxnSpPr>
      </xdr:nvCxnSpPr>
      <xdr:spPr>
        <a:xfrm rot="5400000" flipH="1" flipV="1">
          <a:off x="41203074" y="2264724"/>
          <a:ext cx="835422" cy="48348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79903</xdr:colOff>
      <xdr:row>18</xdr:row>
      <xdr:rowOff>66674</xdr:rowOff>
    </xdr:from>
    <xdr:to>
      <xdr:col>29</xdr:col>
      <xdr:colOff>345286</xdr:colOff>
      <xdr:row>20</xdr:row>
      <xdr:rowOff>107151</xdr:rowOff>
    </xdr:to>
    <xdr:cxnSp macro="">
      <xdr:nvCxnSpPr>
        <xdr:cNvPr id="35" name="Straight Arrow Connector 31">
          <a:extLst>
            <a:ext uri="{FF2B5EF4-FFF2-40B4-BE49-F238E27FC236}">
              <a16:creationId xmlns:a16="http://schemas.microsoft.com/office/drawing/2014/main" id="{759BA96C-6284-4A81-879A-F3C98F6802DC}"/>
            </a:ext>
          </a:extLst>
        </xdr:cNvPr>
        <xdr:cNvCxnSpPr>
          <a:cxnSpLocks/>
          <a:stCxn id="3" idx="2"/>
        </xdr:cNvCxnSpPr>
      </xdr:nvCxnSpPr>
      <xdr:spPr>
        <a:xfrm rot="16200000" flipH="1">
          <a:off x="40811718" y="2508509"/>
          <a:ext cx="396077" cy="391980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390455</xdr:colOff>
      <xdr:row>12</xdr:row>
      <xdr:rowOff>100806</xdr:rowOff>
    </xdr:from>
    <xdr:to>
      <xdr:col>49</xdr:col>
      <xdr:colOff>292100</xdr:colOff>
      <xdr:row>44</xdr:row>
      <xdr:rowOff>62706</xdr:rowOff>
    </xdr:to>
    <xdr:sp macro="" textlink="">
      <xdr:nvSpPr>
        <xdr:cNvPr id="37" name="Rectangle 36">
          <a:extLst>
            <a:ext uri="{FF2B5EF4-FFF2-40B4-BE49-F238E27FC236}">
              <a16:creationId xmlns:a16="http://schemas.microsoft.com/office/drawing/2014/main" id="{DB480B3C-8800-404D-BE7A-ACF6FFC7EED4}"/>
            </a:ext>
          </a:extLst>
        </xdr:cNvPr>
        <xdr:cNvSpPr/>
      </xdr:nvSpPr>
      <xdr:spPr>
        <a:xfrm>
          <a:off x="49333080" y="2847181"/>
          <a:ext cx="5388045" cy="6124575"/>
        </a:xfrm>
        <a:prstGeom prst="rect">
          <a:avLst/>
        </a:prstGeom>
        <a:solidFill>
          <a:schemeClr val="bg2"/>
        </a:solidFill>
        <a:ln>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38</xdr:col>
      <xdr:colOff>116418</xdr:colOff>
      <xdr:row>14</xdr:row>
      <xdr:rowOff>178593</xdr:rowOff>
    </xdr:from>
    <xdr:to>
      <xdr:col>39</xdr:col>
      <xdr:colOff>504821</xdr:colOff>
      <xdr:row>18</xdr:row>
      <xdr:rowOff>63659</xdr:rowOff>
    </xdr:to>
    <xdr:sp macro="" textlink="">
      <xdr:nvSpPr>
        <xdr:cNvPr id="38" name="Rounded Rectangle 43">
          <a:extLst>
            <a:ext uri="{FF2B5EF4-FFF2-40B4-BE49-F238E27FC236}">
              <a16:creationId xmlns:a16="http://schemas.microsoft.com/office/drawing/2014/main" id="{88FBD3F2-74EC-4EC7-A002-4F11DC7A208C}"/>
            </a:ext>
          </a:extLst>
        </xdr:cNvPr>
        <xdr:cNvSpPr/>
      </xdr:nvSpPr>
      <xdr:spPr>
        <a:xfrm>
          <a:off x="47836668" y="3286918"/>
          <a:ext cx="1001178" cy="980441"/>
        </a:xfrm>
        <a:prstGeom prst="rect">
          <a:avLst/>
        </a:prstGeom>
        <a:solidFill>
          <a:srgbClr val="55575A"/>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In (I)</a:t>
          </a:r>
          <a:endParaRPr kumimoji="0" lang="en-AU"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43</xdr:col>
      <xdr:colOff>314474</xdr:colOff>
      <xdr:row>8</xdr:row>
      <xdr:rowOff>35718</xdr:rowOff>
    </xdr:from>
    <xdr:to>
      <xdr:col>45</xdr:col>
      <xdr:colOff>314300</xdr:colOff>
      <xdr:row>9</xdr:row>
      <xdr:rowOff>139700</xdr:rowOff>
    </xdr:to>
    <xdr:sp macro="" textlink="">
      <xdr:nvSpPr>
        <xdr:cNvPr id="39" name="Rounded Rectangle 43">
          <a:extLst>
            <a:ext uri="{FF2B5EF4-FFF2-40B4-BE49-F238E27FC236}">
              <a16:creationId xmlns:a16="http://schemas.microsoft.com/office/drawing/2014/main" id="{0D551EDA-298E-4B27-A41B-21B7D31AA33A}"/>
            </a:ext>
          </a:extLst>
        </xdr:cNvPr>
        <xdr:cNvSpPr/>
      </xdr:nvSpPr>
      <xdr:spPr>
        <a:xfrm>
          <a:off x="51079549" y="1854993"/>
          <a:ext cx="1225376" cy="478632"/>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Out (O)</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49</xdr:col>
      <xdr:colOff>458385</xdr:colOff>
      <xdr:row>7</xdr:row>
      <xdr:rowOff>211311</xdr:rowOff>
    </xdr:from>
    <xdr:to>
      <xdr:col>52</xdr:col>
      <xdr:colOff>49558</xdr:colOff>
      <xdr:row>10</xdr:row>
      <xdr:rowOff>163512</xdr:rowOff>
    </xdr:to>
    <xdr:sp macro="" textlink="">
      <xdr:nvSpPr>
        <xdr:cNvPr id="40" name="Rounded Rectangle 43">
          <a:extLst>
            <a:ext uri="{FF2B5EF4-FFF2-40B4-BE49-F238E27FC236}">
              <a16:creationId xmlns:a16="http://schemas.microsoft.com/office/drawing/2014/main" id="{03DFE2B2-2614-488A-AD18-692043EA4B37}"/>
            </a:ext>
          </a:extLst>
        </xdr:cNvPr>
        <xdr:cNvSpPr/>
      </xdr:nvSpPr>
      <xdr:spPr>
        <a:xfrm>
          <a:off x="54884235" y="1659111"/>
          <a:ext cx="1416798" cy="882476"/>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Resource Recovery</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45</xdr:col>
      <xdr:colOff>477354</xdr:colOff>
      <xdr:row>32</xdr:row>
      <xdr:rowOff>159826</xdr:rowOff>
    </xdr:from>
    <xdr:to>
      <xdr:col>48</xdr:col>
      <xdr:colOff>74613</xdr:colOff>
      <xdr:row>36</xdr:row>
      <xdr:rowOff>15875</xdr:rowOff>
    </xdr:to>
    <xdr:sp macro="" textlink="">
      <xdr:nvSpPr>
        <xdr:cNvPr id="41" name="Rounded Rectangle 43">
          <a:extLst>
            <a:ext uri="{FF2B5EF4-FFF2-40B4-BE49-F238E27FC236}">
              <a16:creationId xmlns:a16="http://schemas.microsoft.com/office/drawing/2014/main" id="{259FB22E-E30A-44B6-A475-2EB8679F454E}"/>
            </a:ext>
          </a:extLst>
        </xdr:cNvPr>
        <xdr:cNvSpPr/>
      </xdr:nvSpPr>
      <xdr:spPr>
        <a:xfrm>
          <a:off x="52464804" y="6897176"/>
          <a:ext cx="1426059" cy="576774"/>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r>
            <a:rPr kumimoji="0" lang="en-US" sz="12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Operational use</a:t>
          </a:r>
          <a:r>
            <a:rPr lang="en-US" sz="1200" b="1" kern="0">
              <a:solidFill>
                <a:srgbClr val="FFFFFF"/>
              </a:solidFill>
              <a:latin typeface="Arial"/>
              <a:ea typeface="Times New Roman" panose="02020603050405020304" pitchFamily="18" charset="0"/>
              <a:cs typeface="Times New Roman"/>
            </a:rPr>
            <a:t> (Op)</a:t>
          </a:r>
          <a:endParaRPr kumimoji="0" lang="en-AU" sz="12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46</xdr:col>
      <xdr:colOff>420986</xdr:colOff>
      <xdr:row>39</xdr:row>
      <xdr:rowOff>21432</xdr:rowOff>
    </xdr:from>
    <xdr:to>
      <xdr:col>49</xdr:col>
      <xdr:colOff>8720</xdr:colOff>
      <xdr:row>43</xdr:row>
      <xdr:rowOff>11476</xdr:rowOff>
    </xdr:to>
    <xdr:sp macro="" textlink="">
      <xdr:nvSpPr>
        <xdr:cNvPr id="42" name="Rounded Rectangle 43">
          <a:extLst>
            <a:ext uri="{FF2B5EF4-FFF2-40B4-BE49-F238E27FC236}">
              <a16:creationId xmlns:a16="http://schemas.microsoft.com/office/drawing/2014/main" id="{520A8B25-44FB-45DB-8F6A-4A2748AEA495}"/>
            </a:ext>
          </a:extLst>
        </xdr:cNvPr>
        <xdr:cNvSpPr/>
      </xdr:nvSpPr>
      <xdr:spPr>
        <a:xfrm>
          <a:off x="53018036" y="8022432"/>
          <a:ext cx="1419709" cy="710769"/>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Disposal</a:t>
          </a:r>
          <a:r>
            <a:rPr lang="en-US" sz="1600" b="1" kern="0">
              <a:solidFill>
                <a:srgbClr val="FFFFFF"/>
              </a:solidFill>
              <a:latin typeface="Arial"/>
              <a:ea typeface="Times New Roman" panose="02020603050405020304" pitchFamily="18" charset="0"/>
              <a:cs typeface="Times New Roman"/>
            </a:rPr>
            <a:t> (D)</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49</xdr:col>
      <xdr:colOff>485415</xdr:colOff>
      <xdr:row>40</xdr:row>
      <xdr:rowOff>75138</xdr:rowOff>
    </xdr:from>
    <xdr:to>
      <xdr:col>53</xdr:col>
      <xdr:colOff>21439</xdr:colOff>
      <xdr:row>44</xdr:row>
      <xdr:rowOff>83345</xdr:rowOff>
    </xdr:to>
    <xdr:sp macro="" textlink="">
      <xdr:nvSpPr>
        <xdr:cNvPr id="43" name="Rounded Rectangle 43">
          <a:extLst>
            <a:ext uri="{FF2B5EF4-FFF2-40B4-BE49-F238E27FC236}">
              <a16:creationId xmlns:a16="http://schemas.microsoft.com/office/drawing/2014/main" id="{F6BFC795-6AA0-4B57-B66C-C6C6A5B0487A}"/>
            </a:ext>
          </a:extLst>
        </xdr:cNvPr>
        <xdr:cNvSpPr/>
      </xdr:nvSpPr>
      <xdr:spPr>
        <a:xfrm>
          <a:off x="54914440" y="8257113"/>
          <a:ext cx="1971249" cy="735282"/>
        </a:xfrm>
        <a:prstGeom prst="rect">
          <a:avLst/>
        </a:prstGeom>
        <a:solidFill>
          <a:schemeClr val="accent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Waste Levy</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49</xdr:col>
      <xdr:colOff>462925</xdr:colOff>
      <xdr:row>32</xdr:row>
      <xdr:rowOff>176475</xdr:rowOff>
    </xdr:from>
    <xdr:to>
      <xdr:col>52</xdr:col>
      <xdr:colOff>606169</xdr:colOff>
      <xdr:row>35</xdr:row>
      <xdr:rowOff>102240</xdr:rowOff>
    </xdr:to>
    <xdr:sp macro="" textlink="">
      <xdr:nvSpPr>
        <xdr:cNvPr id="44" name="Rounded Rectangle 43">
          <a:extLst>
            <a:ext uri="{FF2B5EF4-FFF2-40B4-BE49-F238E27FC236}">
              <a16:creationId xmlns:a16="http://schemas.microsoft.com/office/drawing/2014/main" id="{B3859AE0-3011-4BE1-8780-0B266C12B70D}"/>
            </a:ext>
          </a:extLst>
        </xdr:cNvPr>
        <xdr:cNvSpPr/>
      </xdr:nvSpPr>
      <xdr:spPr>
        <a:xfrm>
          <a:off x="54891950" y="6913825"/>
          <a:ext cx="1965694" cy="468690"/>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Approval Reference</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39</xdr:col>
      <xdr:colOff>7406</xdr:colOff>
      <xdr:row>18</xdr:row>
      <xdr:rowOff>66834</xdr:rowOff>
    </xdr:from>
    <xdr:to>
      <xdr:col>45</xdr:col>
      <xdr:colOff>477353</xdr:colOff>
      <xdr:row>34</xdr:row>
      <xdr:rowOff>89438</xdr:rowOff>
    </xdr:to>
    <xdr:cxnSp macro="">
      <xdr:nvCxnSpPr>
        <xdr:cNvPr id="45" name="Straight Arrow Connector 31">
          <a:extLst>
            <a:ext uri="{FF2B5EF4-FFF2-40B4-BE49-F238E27FC236}">
              <a16:creationId xmlns:a16="http://schemas.microsoft.com/office/drawing/2014/main" id="{E3115A84-3E89-44BA-A582-4D23975C9618}"/>
            </a:ext>
          </a:extLst>
        </xdr:cNvPr>
        <xdr:cNvCxnSpPr>
          <a:cxnSpLocks/>
          <a:stCxn id="38" idx="2"/>
          <a:endCxn id="41" idx="1"/>
        </xdr:cNvCxnSpPr>
      </xdr:nvCxnSpPr>
      <xdr:spPr>
        <a:xfrm rot="16200000" flipH="1">
          <a:off x="48943515" y="3661100"/>
          <a:ext cx="2918204" cy="412437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317475</xdr:colOff>
      <xdr:row>8</xdr:row>
      <xdr:rowOff>273843</xdr:rowOff>
    </xdr:from>
    <xdr:to>
      <xdr:col>49</xdr:col>
      <xdr:colOff>458385</xdr:colOff>
      <xdr:row>8</xdr:row>
      <xdr:rowOff>281074</xdr:rowOff>
    </xdr:to>
    <xdr:cxnSp macro="">
      <xdr:nvCxnSpPr>
        <xdr:cNvPr id="46" name="Straight Arrow Connector 45">
          <a:extLst>
            <a:ext uri="{FF2B5EF4-FFF2-40B4-BE49-F238E27FC236}">
              <a16:creationId xmlns:a16="http://schemas.microsoft.com/office/drawing/2014/main" id="{D51D37D3-0B47-4CFD-AE65-516CC0F75AF9}"/>
            </a:ext>
          </a:extLst>
        </xdr:cNvPr>
        <xdr:cNvCxnSpPr>
          <a:cxnSpLocks/>
          <a:stCxn id="39" idx="3"/>
          <a:endCxn id="40" idx="1"/>
        </xdr:cNvCxnSpPr>
      </xdr:nvCxnSpPr>
      <xdr:spPr>
        <a:xfrm>
          <a:off x="52301750" y="2096293"/>
          <a:ext cx="2582485" cy="8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7010</xdr:colOff>
      <xdr:row>18</xdr:row>
      <xdr:rowOff>173990</xdr:rowOff>
    </xdr:from>
    <xdr:to>
      <xdr:col>46</xdr:col>
      <xdr:colOff>420986</xdr:colOff>
      <xdr:row>41</xdr:row>
      <xdr:rowOff>14867</xdr:rowOff>
    </xdr:to>
    <xdr:cxnSp macro="">
      <xdr:nvCxnSpPr>
        <xdr:cNvPr id="47" name="Straight Arrow Connector 67">
          <a:extLst>
            <a:ext uri="{FF2B5EF4-FFF2-40B4-BE49-F238E27FC236}">
              <a16:creationId xmlns:a16="http://schemas.microsoft.com/office/drawing/2014/main" id="{AD91A76C-0F5A-4E2A-8BA2-DD45A3C8FB44}"/>
            </a:ext>
          </a:extLst>
        </xdr:cNvPr>
        <xdr:cNvCxnSpPr>
          <a:cxnSpLocks/>
          <a:endCxn id="42" idx="1"/>
        </xdr:cNvCxnSpPr>
      </xdr:nvCxnSpPr>
      <xdr:spPr>
        <a:xfrm>
          <a:off x="48340035" y="4374515"/>
          <a:ext cx="4678001" cy="4000127"/>
        </a:xfrm>
        <a:prstGeom prst="bentConnector3">
          <a:avLst>
            <a:gd name="adj1" fmla="val -6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11895</xdr:colOff>
      <xdr:row>41</xdr:row>
      <xdr:rowOff>14867</xdr:rowOff>
    </xdr:from>
    <xdr:to>
      <xdr:col>49</xdr:col>
      <xdr:colOff>485415</xdr:colOff>
      <xdr:row>42</xdr:row>
      <xdr:rowOff>79241</xdr:rowOff>
    </xdr:to>
    <xdr:cxnSp macro="">
      <xdr:nvCxnSpPr>
        <xdr:cNvPr id="48" name="Straight Arrow Connector 71">
          <a:extLst>
            <a:ext uri="{FF2B5EF4-FFF2-40B4-BE49-F238E27FC236}">
              <a16:creationId xmlns:a16="http://schemas.microsoft.com/office/drawing/2014/main" id="{79CB3C4E-EDF6-40C2-A603-D729B77E4DC9}"/>
            </a:ext>
          </a:extLst>
        </xdr:cNvPr>
        <xdr:cNvCxnSpPr>
          <a:cxnSpLocks/>
          <a:stCxn id="42" idx="3"/>
          <a:endCxn id="43" idx="1"/>
        </xdr:cNvCxnSpPr>
      </xdr:nvCxnSpPr>
      <xdr:spPr>
        <a:xfrm>
          <a:off x="54434570" y="8374642"/>
          <a:ext cx="479870" cy="248524"/>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48</xdr:col>
      <xdr:colOff>74613</xdr:colOff>
      <xdr:row>34</xdr:row>
      <xdr:rowOff>52045</xdr:rowOff>
    </xdr:from>
    <xdr:to>
      <xdr:col>49</xdr:col>
      <xdr:colOff>466100</xdr:colOff>
      <xdr:row>34</xdr:row>
      <xdr:rowOff>89438</xdr:rowOff>
    </xdr:to>
    <xdr:cxnSp macro="">
      <xdr:nvCxnSpPr>
        <xdr:cNvPr id="49" name="Straight Arrow Connector 76">
          <a:extLst>
            <a:ext uri="{FF2B5EF4-FFF2-40B4-BE49-F238E27FC236}">
              <a16:creationId xmlns:a16="http://schemas.microsoft.com/office/drawing/2014/main" id="{43D83CA0-3528-490A-BAFA-DF7B918347AD}"/>
            </a:ext>
          </a:extLst>
        </xdr:cNvPr>
        <xdr:cNvCxnSpPr>
          <a:cxnSpLocks/>
          <a:stCxn id="41" idx="3"/>
          <a:endCxn id="44" idx="1"/>
        </xdr:cNvCxnSpPr>
      </xdr:nvCxnSpPr>
      <xdr:spPr>
        <a:xfrm flipV="1">
          <a:off x="53890863" y="7144995"/>
          <a:ext cx="1004262" cy="37393"/>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40</xdr:col>
      <xdr:colOff>442488</xdr:colOff>
      <xdr:row>41</xdr:row>
      <xdr:rowOff>173353</xdr:rowOff>
    </xdr:from>
    <xdr:to>
      <xdr:col>46</xdr:col>
      <xdr:colOff>14236</xdr:colOff>
      <xdr:row>43</xdr:row>
      <xdr:rowOff>148455</xdr:rowOff>
    </xdr:to>
    <xdr:sp macro="" textlink="">
      <xdr:nvSpPr>
        <xdr:cNvPr id="50" name="TextBox 2">
          <a:extLst>
            <a:ext uri="{FF2B5EF4-FFF2-40B4-BE49-F238E27FC236}">
              <a16:creationId xmlns:a16="http://schemas.microsoft.com/office/drawing/2014/main" id="{DE34C8AB-9DE5-43E0-878E-54195A4A3B38}"/>
            </a:ext>
          </a:extLst>
        </xdr:cNvPr>
        <xdr:cNvSpPr txBox="1"/>
      </xdr:nvSpPr>
      <xdr:spPr>
        <a:xfrm>
          <a:off x="49385113" y="8536303"/>
          <a:ext cx="3222998" cy="333877"/>
        </a:xfrm>
        <a:prstGeom prst="rect">
          <a:avLst/>
        </a:prstGeom>
        <a:noFill/>
      </xdr:spPr>
      <xdr:txBody>
        <a:bodyPr rot="0" spcFirstLastPara="0" vert="horz" wrap="square" lIns="91440" tIns="45720" rIns="91440" bIns="4572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Landfill operational boundary</a:t>
          </a:r>
        </a:p>
      </xdr:txBody>
    </xdr:sp>
    <xdr:clientData/>
  </xdr:twoCellAnchor>
  <xdr:twoCellAnchor>
    <xdr:from>
      <xdr:col>49</xdr:col>
      <xdr:colOff>485414</xdr:colOff>
      <xdr:row>35</xdr:row>
      <xdr:rowOff>250031</xdr:rowOff>
    </xdr:from>
    <xdr:to>
      <xdr:col>53</xdr:col>
      <xdr:colOff>18264</xdr:colOff>
      <xdr:row>40</xdr:row>
      <xdr:rowOff>29335</xdr:rowOff>
    </xdr:to>
    <xdr:sp macro="" textlink="">
      <xdr:nvSpPr>
        <xdr:cNvPr id="51" name="Rounded Rectangle 43">
          <a:extLst>
            <a:ext uri="{FF2B5EF4-FFF2-40B4-BE49-F238E27FC236}">
              <a16:creationId xmlns:a16="http://schemas.microsoft.com/office/drawing/2014/main" id="{2983E8C2-C246-4157-96EF-09C43934828A}"/>
            </a:ext>
          </a:extLst>
        </xdr:cNvPr>
        <xdr:cNvSpPr/>
      </xdr:nvSpPr>
      <xdr:spPr>
        <a:xfrm>
          <a:off x="54914439" y="7460456"/>
          <a:ext cx="1968075" cy="747679"/>
        </a:xfrm>
        <a:prstGeom prst="rect">
          <a:avLst/>
        </a:prstGeom>
        <a:solidFill>
          <a:schemeClr val="accent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Waste not subject to Levy</a:t>
          </a:r>
        </a:p>
        <a:p>
          <a:pPr marL="0" marR="0" lvl="0" indent="0" algn="ctr" defTabSz="914400" eaLnBrk="1" fontAlgn="auto" latinLnBrk="0" hangingPunct="1">
            <a:lnSpc>
              <a:spcPct val="100000"/>
            </a:lnSpc>
            <a:spcBef>
              <a:spcPts val="0"/>
            </a:spcBef>
            <a:spcAft>
              <a:spcPts val="0"/>
            </a:spcAft>
            <a:buClrTx/>
            <a:buSzTx/>
            <a:buFontTx/>
            <a:buNone/>
            <a:tabLst/>
            <a:defRPr/>
          </a:pPr>
          <a:r>
            <a:rPr lang="en-US" sz="1050" kern="0">
              <a:solidFill>
                <a:srgbClr val="FFFFFF"/>
              </a:solidFill>
              <a:latin typeface="Arial"/>
              <a:ea typeface="Times New Roman" panose="02020603050405020304" pitchFamily="18" charset="0"/>
              <a:cs typeface="Times New Roman" panose="02020603050405020304" pitchFamily="18" charset="0"/>
            </a:rPr>
            <a:t>e.g. disaster waste </a:t>
          </a:r>
          <a:endParaRPr kumimoji="0" lang="en-AU" sz="105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49</xdr:col>
      <xdr:colOff>11895</xdr:colOff>
      <xdr:row>37</xdr:row>
      <xdr:rowOff>139683</xdr:rowOff>
    </xdr:from>
    <xdr:to>
      <xdr:col>49</xdr:col>
      <xdr:colOff>485414</xdr:colOff>
      <xdr:row>41</xdr:row>
      <xdr:rowOff>14867</xdr:rowOff>
    </xdr:to>
    <xdr:cxnSp macro="">
      <xdr:nvCxnSpPr>
        <xdr:cNvPr id="52" name="Straight Arrow Connector 70">
          <a:extLst>
            <a:ext uri="{FF2B5EF4-FFF2-40B4-BE49-F238E27FC236}">
              <a16:creationId xmlns:a16="http://schemas.microsoft.com/office/drawing/2014/main" id="{43B82BC1-47C0-4A2E-881B-9E7BF5BD25D4}"/>
            </a:ext>
          </a:extLst>
        </xdr:cNvPr>
        <xdr:cNvCxnSpPr>
          <a:cxnSpLocks/>
          <a:stCxn id="42" idx="3"/>
          <a:endCxn id="51" idx="1"/>
        </xdr:cNvCxnSpPr>
      </xdr:nvCxnSpPr>
      <xdr:spPr>
        <a:xfrm flipV="1">
          <a:off x="54434570" y="7781908"/>
          <a:ext cx="479869" cy="592734"/>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504821</xdr:colOff>
      <xdr:row>16</xdr:row>
      <xdr:rowOff>305196</xdr:rowOff>
    </xdr:from>
    <xdr:to>
      <xdr:col>41</xdr:col>
      <xdr:colOff>447675</xdr:colOff>
      <xdr:row>16</xdr:row>
      <xdr:rowOff>305673</xdr:rowOff>
    </xdr:to>
    <xdr:cxnSp macro="">
      <xdr:nvCxnSpPr>
        <xdr:cNvPr id="53" name="Straight Arrow Connector 29">
          <a:extLst>
            <a:ext uri="{FF2B5EF4-FFF2-40B4-BE49-F238E27FC236}">
              <a16:creationId xmlns:a16="http://schemas.microsoft.com/office/drawing/2014/main" id="{002AB2A6-E4D4-4186-8495-72FE4651193A}"/>
            </a:ext>
          </a:extLst>
        </xdr:cNvPr>
        <xdr:cNvCxnSpPr>
          <a:cxnSpLocks/>
          <a:stCxn id="38" idx="3"/>
          <a:endCxn id="67" idx="1"/>
        </xdr:cNvCxnSpPr>
      </xdr:nvCxnSpPr>
      <xdr:spPr>
        <a:xfrm flipV="1">
          <a:off x="48837846" y="3772296"/>
          <a:ext cx="1155704" cy="47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436033</xdr:colOff>
      <xdr:row>28</xdr:row>
      <xdr:rowOff>95250</xdr:rowOff>
    </xdr:from>
    <xdr:to>
      <xdr:col>43</xdr:col>
      <xdr:colOff>219604</xdr:colOff>
      <xdr:row>31</xdr:row>
      <xdr:rowOff>30429</xdr:rowOff>
    </xdr:to>
    <xdr:cxnSp macro="">
      <xdr:nvCxnSpPr>
        <xdr:cNvPr id="54" name="Straight Arrow Connector 33">
          <a:extLst>
            <a:ext uri="{FF2B5EF4-FFF2-40B4-BE49-F238E27FC236}">
              <a16:creationId xmlns:a16="http://schemas.microsoft.com/office/drawing/2014/main" id="{E0B9BB2C-E97C-42EA-AB91-50A1D22D7E4C}"/>
            </a:ext>
          </a:extLst>
        </xdr:cNvPr>
        <xdr:cNvCxnSpPr>
          <a:cxnSpLocks/>
          <a:endCxn id="65" idx="2"/>
        </xdr:cNvCxnSpPr>
      </xdr:nvCxnSpPr>
      <xdr:spPr>
        <a:xfrm rot="5400000" flipH="1" flipV="1">
          <a:off x="50247416" y="5843192"/>
          <a:ext cx="474929" cy="999596"/>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59531</xdr:colOff>
      <xdr:row>16</xdr:row>
      <xdr:rowOff>303609</xdr:rowOff>
    </xdr:from>
    <xdr:to>
      <xdr:col>45</xdr:col>
      <xdr:colOff>516997</xdr:colOff>
      <xdr:row>16</xdr:row>
      <xdr:rowOff>305196</xdr:rowOff>
    </xdr:to>
    <xdr:cxnSp macro="">
      <xdr:nvCxnSpPr>
        <xdr:cNvPr id="55" name="Straight Arrow Connector 29">
          <a:extLst>
            <a:ext uri="{FF2B5EF4-FFF2-40B4-BE49-F238E27FC236}">
              <a16:creationId xmlns:a16="http://schemas.microsoft.com/office/drawing/2014/main" id="{EDEB42DF-6F68-489C-897B-2D9DF6726378}"/>
            </a:ext>
          </a:extLst>
        </xdr:cNvPr>
        <xdr:cNvCxnSpPr>
          <a:cxnSpLocks/>
          <a:stCxn id="67" idx="3"/>
          <a:endCxn id="66" idx="1"/>
        </xdr:cNvCxnSpPr>
      </xdr:nvCxnSpPr>
      <xdr:spPr>
        <a:xfrm flipV="1">
          <a:off x="51437381" y="3770709"/>
          <a:ext cx="1067066" cy="158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314388</xdr:colOff>
      <xdr:row>9</xdr:row>
      <xdr:rowOff>142875</xdr:rowOff>
    </xdr:from>
    <xdr:to>
      <xdr:col>46</xdr:col>
      <xdr:colOff>567447</xdr:colOff>
      <xdr:row>13</xdr:row>
      <xdr:rowOff>-1</xdr:rowOff>
    </xdr:to>
    <xdr:cxnSp macro="">
      <xdr:nvCxnSpPr>
        <xdr:cNvPr id="56" name="Straight Arrow Connector 29">
          <a:extLst>
            <a:ext uri="{FF2B5EF4-FFF2-40B4-BE49-F238E27FC236}">
              <a16:creationId xmlns:a16="http://schemas.microsoft.com/office/drawing/2014/main" id="{42151844-C682-4853-ABAD-76B78605DA18}"/>
            </a:ext>
          </a:extLst>
        </xdr:cNvPr>
        <xdr:cNvCxnSpPr>
          <a:cxnSpLocks/>
          <a:stCxn id="66" idx="0"/>
          <a:endCxn id="39" idx="2"/>
        </xdr:cNvCxnSpPr>
      </xdr:nvCxnSpPr>
      <xdr:spPr>
        <a:xfrm rot="16200000" flipV="1">
          <a:off x="52128331" y="1891182"/>
          <a:ext cx="593724" cy="147225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555624</xdr:colOff>
      <xdr:row>8</xdr:row>
      <xdr:rowOff>273844</xdr:rowOff>
    </xdr:from>
    <xdr:to>
      <xdr:col>43</xdr:col>
      <xdr:colOff>311298</xdr:colOff>
      <xdr:row>13</xdr:row>
      <xdr:rowOff>30163</xdr:rowOff>
    </xdr:to>
    <xdr:cxnSp macro="">
      <xdr:nvCxnSpPr>
        <xdr:cNvPr id="57" name="Straight Arrow Connector 29">
          <a:extLst>
            <a:ext uri="{FF2B5EF4-FFF2-40B4-BE49-F238E27FC236}">
              <a16:creationId xmlns:a16="http://schemas.microsoft.com/office/drawing/2014/main" id="{9E691437-02EA-4DC3-96FE-C8EE81C8B1B8}"/>
            </a:ext>
          </a:extLst>
        </xdr:cNvPr>
        <xdr:cNvCxnSpPr>
          <a:cxnSpLocks/>
          <a:stCxn id="67" idx="0"/>
          <a:endCxn id="39" idx="1"/>
        </xdr:cNvCxnSpPr>
      </xdr:nvCxnSpPr>
      <xdr:spPr>
        <a:xfrm rot="5400000" flipH="1" flipV="1">
          <a:off x="50471064" y="2339504"/>
          <a:ext cx="854869" cy="36844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7406</xdr:colOff>
      <xdr:row>18</xdr:row>
      <xdr:rowOff>66834</xdr:rowOff>
    </xdr:from>
    <xdr:to>
      <xdr:col>41</xdr:col>
      <xdr:colOff>420159</xdr:colOff>
      <xdr:row>24</xdr:row>
      <xdr:rowOff>157162</xdr:rowOff>
    </xdr:to>
    <xdr:cxnSp macro="">
      <xdr:nvCxnSpPr>
        <xdr:cNvPr id="63" name="Straight Arrow Connector 31">
          <a:extLst>
            <a:ext uri="{FF2B5EF4-FFF2-40B4-BE49-F238E27FC236}">
              <a16:creationId xmlns:a16="http://schemas.microsoft.com/office/drawing/2014/main" id="{694832A4-BA69-479E-815D-8AB526C63D5B}"/>
            </a:ext>
          </a:extLst>
        </xdr:cNvPr>
        <xdr:cNvCxnSpPr>
          <a:cxnSpLocks/>
          <a:stCxn id="38" idx="2"/>
          <a:endCxn id="65" idx="1"/>
        </xdr:cNvCxnSpPr>
      </xdr:nvCxnSpPr>
      <xdr:spPr>
        <a:xfrm rot="16200000" flipH="1">
          <a:off x="48563556" y="4041059"/>
          <a:ext cx="1182528" cy="162877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420160</xdr:colOff>
      <xdr:row>21</xdr:row>
      <xdr:rowOff>38100</xdr:rowOff>
    </xdr:from>
    <xdr:to>
      <xdr:col>45</xdr:col>
      <xdr:colOff>19050</xdr:colOff>
      <xdr:row>28</xdr:row>
      <xdr:rowOff>95249</xdr:rowOff>
    </xdr:to>
    <xdr:sp macro="" textlink="">
      <xdr:nvSpPr>
        <xdr:cNvPr id="65" name="Rounded Rectangle 43">
          <a:extLst>
            <a:ext uri="{FF2B5EF4-FFF2-40B4-BE49-F238E27FC236}">
              <a16:creationId xmlns:a16="http://schemas.microsoft.com/office/drawing/2014/main" id="{52CC1BD6-2ECB-4530-8F42-513B96A14ED8}"/>
            </a:ext>
          </a:extLst>
        </xdr:cNvPr>
        <xdr:cNvSpPr/>
      </xdr:nvSpPr>
      <xdr:spPr>
        <a:xfrm>
          <a:off x="49969210" y="4781550"/>
          <a:ext cx="2037290" cy="1323974"/>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00" kern="0">
              <a:solidFill>
                <a:srgbClr val="FFFFFF"/>
              </a:solidFill>
              <a:latin typeface="Arial"/>
              <a:ea typeface="Times New Roman" panose="02020603050405020304" pitchFamily="18" charset="0"/>
              <a:cs typeface="Times New Roman" panose="02020603050405020304" pitchFamily="18" charset="0"/>
            </a:rPr>
            <a:t>Material Not</a:t>
          </a:r>
          <a:r>
            <a:rPr lang="en-US" sz="900" kern="0" baseline="0">
              <a:solidFill>
                <a:srgbClr val="FFFFFF"/>
              </a:solidFill>
              <a:latin typeface="Arial"/>
              <a:ea typeface="Times New Roman" panose="02020603050405020304" pitchFamily="18" charset="0"/>
              <a:cs typeface="Times New Roman" panose="02020603050405020304" pitchFamily="18" charset="0"/>
            </a:rPr>
            <a:t> Subject to </a:t>
          </a:r>
          <a:r>
            <a:rPr lang="en-US" sz="900" kern="0">
              <a:solidFill>
                <a:srgbClr val="FFFFFF"/>
              </a:solidFill>
              <a:latin typeface="Arial"/>
              <a:ea typeface="Times New Roman" panose="02020603050405020304" pitchFamily="18" charset="0"/>
              <a:cs typeface="Times New Roman" panose="02020603050405020304" pitchFamily="18" charset="0"/>
            </a:rPr>
            <a:t>Levy &amp;</a:t>
          </a:r>
          <a:r>
            <a:rPr lang="en-US" sz="900" kern="0" baseline="0">
              <a:solidFill>
                <a:srgbClr val="FFFFFF"/>
              </a:solidFill>
              <a:latin typeface="Arial"/>
              <a:ea typeface="Times New Roman" panose="02020603050405020304" pitchFamily="18" charset="0"/>
              <a:cs typeface="Times New Roman" panose="02020603050405020304" pitchFamily="18" charset="0"/>
            </a:rPr>
            <a:t> </a:t>
          </a:r>
          <a:r>
            <a:rPr lang="en-US" sz="900" kern="0">
              <a:solidFill>
                <a:srgbClr val="FFFFFF"/>
              </a:solidFill>
              <a:latin typeface="Arial"/>
              <a:ea typeface="Times New Roman" panose="02020603050405020304" pitchFamily="18" charset="0"/>
              <a:cs typeface="Times New Roman" panose="02020603050405020304" pitchFamily="18" charset="0"/>
            </a:rPr>
            <a:t>Stockpiled (S2)</a:t>
          </a:r>
        </a:p>
        <a:p>
          <a:pPr algn="ctr">
            <a:defRPr/>
          </a:pPr>
          <a:r>
            <a:rPr lang="en-US" sz="900" kern="0">
              <a:solidFill>
                <a:srgbClr val="FFFFFF"/>
              </a:solidFill>
              <a:latin typeface="Arial"/>
              <a:ea typeface="Times New Roman" panose="02020603050405020304" pitchFamily="18" charset="0"/>
              <a:cs typeface="Times New Roman"/>
            </a:rPr>
            <a:t>(not subject to allowable rebate</a:t>
          </a:r>
          <a:r>
            <a:rPr kumimoji="0" lang="en-US" sz="900"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a:t>
          </a:r>
          <a:endParaRPr kumimoji="0" lang="en-AU" sz="900" i="0" u="none" strike="noStrike" kern="0" cap="none" spc="0" normalizeH="0" baseline="0">
            <a:ln>
              <a:noFill/>
            </a:ln>
            <a:solidFill>
              <a:sysClr val="window" lastClr="FFFFFF"/>
            </a:solidFill>
            <a:effectLst/>
            <a:uLnTx/>
            <a:uFillTx/>
            <a:latin typeface="Times New Roman"/>
            <a:ea typeface="Times New Roman" panose="02020603050405020304" pitchFamily="18" charset="0"/>
            <a:cs typeface="Times New Roman"/>
          </a:endParaRPr>
        </a:p>
      </xdr:txBody>
    </xdr:sp>
    <xdr:clientData/>
  </xdr:twoCellAnchor>
  <xdr:twoCellAnchor>
    <xdr:from>
      <xdr:col>45</xdr:col>
      <xdr:colOff>516997</xdr:colOff>
      <xdr:row>13</xdr:row>
      <xdr:rowOff>-1</xdr:rowOff>
    </xdr:from>
    <xdr:to>
      <xdr:col>48</xdr:col>
      <xdr:colOff>10679</xdr:colOff>
      <xdr:row>20</xdr:row>
      <xdr:rowOff>59530</xdr:rowOff>
    </xdr:to>
    <xdr:sp macro="" textlink="">
      <xdr:nvSpPr>
        <xdr:cNvPr id="66" name="Rounded Rectangle 43">
          <a:extLst>
            <a:ext uri="{FF2B5EF4-FFF2-40B4-BE49-F238E27FC236}">
              <a16:creationId xmlns:a16="http://schemas.microsoft.com/office/drawing/2014/main" id="{BE2DA860-7425-4C9F-9459-3FD4A58B4F5E}"/>
            </a:ext>
          </a:extLst>
        </xdr:cNvPr>
        <xdr:cNvSpPr/>
      </xdr:nvSpPr>
      <xdr:spPr>
        <a:xfrm>
          <a:off x="52504447" y="2924174"/>
          <a:ext cx="1319307" cy="1697831"/>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00" kern="0">
              <a:solidFill>
                <a:srgbClr val="FFFFFF"/>
              </a:solidFill>
              <a:latin typeface="Arial"/>
              <a:ea typeface="Times New Roman" panose="02020603050405020304" pitchFamily="18" charset="0"/>
              <a:cs typeface="Times New Roman" panose="02020603050405020304" pitchFamily="18" charset="0"/>
            </a:rPr>
            <a:t>Levy paid &amp; Stockpiled for Resource Recovery</a:t>
          </a:r>
          <a:r>
            <a:rPr lang="en-US" sz="900" kern="0" baseline="0">
              <a:solidFill>
                <a:srgbClr val="FFFFFF"/>
              </a:solidFill>
              <a:latin typeface="Arial"/>
              <a:ea typeface="Times New Roman" panose="02020603050405020304" pitchFamily="18" charset="0"/>
              <a:cs typeface="Times New Roman" panose="02020603050405020304" pitchFamily="18" charset="0"/>
            </a:rPr>
            <a:t> </a:t>
          </a:r>
          <a:r>
            <a:rPr lang="en-US" sz="900" kern="0">
              <a:solidFill>
                <a:srgbClr val="FFFFFF"/>
              </a:solidFill>
              <a:latin typeface="Arial"/>
              <a:ea typeface="Times New Roman" panose="02020603050405020304" pitchFamily="18" charset="0"/>
              <a:cs typeface="Times New Roman" panose="02020603050405020304" pitchFamily="18" charset="0"/>
            </a:rPr>
            <a:t>(RR_S2)</a:t>
          </a:r>
        </a:p>
        <a:p>
          <a:pPr marL="0" marR="0" lvl="0" indent="0" algn="ctr" defTabSz="914400" eaLnBrk="1" fontAlgn="auto" latinLnBrk="0" hangingPunct="1">
            <a:lnSpc>
              <a:spcPct val="100000"/>
            </a:lnSpc>
            <a:spcBef>
              <a:spcPts val="0"/>
            </a:spcBef>
            <a:spcAft>
              <a:spcPts val="0"/>
            </a:spcAft>
            <a:buClrTx/>
            <a:buSzTx/>
            <a:buFontTx/>
            <a:buNone/>
            <a:tabLst/>
            <a:defRPr/>
          </a:pPr>
          <a:r>
            <a:rPr lang="en-US" sz="900" kern="0">
              <a:solidFill>
                <a:srgbClr val="FFFFFF"/>
              </a:solidFill>
              <a:latin typeface="Arial"/>
              <a:ea typeface="Times New Roman" panose="02020603050405020304" pitchFamily="18" charset="0"/>
              <a:cs typeface="Times New Roman" panose="02020603050405020304" pitchFamily="18" charset="0"/>
            </a:rPr>
            <a:t>(not subject to allowable rebate)</a:t>
          </a:r>
          <a:endParaRPr kumimoji="0" lang="en-AU" sz="1600" i="0" u="none" strike="noStrike" kern="0" cap="none" spc="0" normalizeH="0" baseline="0">
            <a:ln>
              <a:noFill/>
            </a:ln>
            <a:solidFill>
              <a:sysClr val="window" lastClr="FFFFFF"/>
            </a:solidFill>
            <a:effectLst/>
            <a:uLnTx/>
            <a:uFillTx/>
            <a:latin typeface="Times New Roman"/>
            <a:ea typeface="Times New Roman" panose="02020603050405020304" pitchFamily="18" charset="0"/>
            <a:cs typeface="Times New Roman"/>
          </a:endParaRPr>
        </a:p>
      </xdr:txBody>
    </xdr:sp>
    <xdr:clientData/>
  </xdr:twoCellAnchor>
  <xdr:twoCellAnchor>
    <xdr:from>
      <xdr:col>41</xdr:col>
      <xdr:colOff>444500</xdr:colOff>
      <xdr:row>13</xdr:row>
      <xdr:rowOff>30162</xdr:rowOff>
    </xdr:from>
    <xdr:to>
      <xdr:col>44</xdr:col>
      <xdr:colOff>59531</xdr:colOff>
      <xdr:row>20</xdr:row>
      <xdr:rowOff>35717</xdr:rowOff>
    </xdr:to>
    <xdr:sp macro="" textlink="">
      <xdr:nvSpPr>
        <xdr:cNvPr id="67" name="Rounded Rectangle 43">
          <a:extLst>
            <a:ext uri="{FF2B5EF4-FFF2-40B4-BE49-F238E27FC236}">
              <a16:creationId xmlns:a16="http://schemas.microsoft.com/office/drawing/2014/main" id="{81BC82C6-89FF-4D5E-8199-B08E9B65903B}"/>
            </a:ext>
          </a:extLst>
        </xdr:cNvPr>
        <xdr:cNvSpPr/>
      </xdr:nvSpPr>
      <xdr:spPr>
        <a:xfrm>
          <a:off x="49996725" y="2951162"/>
          <a:ext cx="1440656" cy="1647030"/>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00" kern="0">
              <a:solidFill>
                <a:srgbClr val="FFFFFF"/>
              </a:solidFill>
              <a:latin typeface="Arial"/>
              <a:ea typeface="Times New Roman" panose="02020603050405020304" pitchFamily="18" charset="0"/>
              <a:cs typeface="Times New Roman" panose="02020603050405020304" pitchFamily="18" charset="0"/>
            </a:rPr>
            <a:t>Levy</a:t>
          </a:r>
          <a:r>
            <a:rPr lang="en-US" sz="900" kern="0" baseline="0">
              <a:solidFill>
                <a:srgbClr val="FFFFFF"/>
              </a:solidFill>
              <a:latin typeface="Arial"/>
              <a:ea typeface="Times New Roman" panose="02020603050405020304" pitchFamily="18" charset="0"/>
              <a:cs typeface="Times New Roman" panose="02020603050405020304" pitchFamily="18" charset="0"/>
            </a:rPr>
            <a:t> paid &amp; </a:t>
          </a:r>
          <a:r>
            <a:rPr lang="en-US" sz="900" kern="0">
              <a:solidFill>
                <a:srgbClr val="FFFFFF"/>
              </a:solidFill>
              <a:latin typeface="Arial"/>
              <a:ea typeface="Times New Roman" panose="02020603050405020304" pitchFamily="18" charset="0"/>
              <a:cs typeface="Times New Roman" panose="02020603050405020304" pitchFamily="18" charset="0"/>
            </a:rPr>
            <a:t>Stockpiled for Resource</a:t>
          </a:r>
          <a:r>
            <a:rPr lang="en-US" sz="900" kern="0" baseline="0">
              <a:solidFill>
                <a:srgbClr val="FFFFFF"/>
              </a:solidFill>
              <a:latin typeface="Arial"/>
              <a:ea typeface="Times New Roman" panose="02020603050405020304" pitchFamily="18" charset="0"/>
              <a:cs typeface="Times New Roman" panose="02020603050405020304" pitchFamily="18" charset="0"/>
            </a:rPr>
            <a:t> </a:t>
          </a:r>
          <a:r>
            <a:rPr lang="en-US" sz="900" kern="0">
              <a:solidFill>
                <a:srgbClr val="FFFFFF"/>
              </a:solidFill>
              <a:latin typeface="Arial"/>
              <a:ea typeface="Times New Roman" panose="02020603050405020304" pitchFamily="18" charset="0"/>
              <a:cs typeface="Times New Roman" panose="02020603050405020304" pitchFamily="18" charset="0"/>
            </a:rPr>
            <a:t>Recovery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(Subject to allowable rebate)</a:t>
          </a:r>
          <a:endParaRPr kumimoji="0" lang="en-AU" sz="90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48</xdr:col>
      <xdr:colOff>10679</xdr:colOff>
      <xdr:row>16</xdr:row>
      <xdr:rowOff>303609</xdr:rowOff>
    </xdr:from>
    <xdr:to>
      <xdr:col>48</xdr:col>
      <xdr:colOff>226219</xdr:colOff>
      <xdr:row>39</xdr:row>
      <xdr:rowOff>35718</xdr:rowOff>
    </xdr:to>
    <xdr:cxnSp macro="">
      <xdr:nvCxnSpPr>
        <xdr:cNvPr id="68" name="Straight Arrow Connector 54">
          <a:extLst>
            <a:ext uri="{FF2B5EF4-FFF2-40B4-BE49-F238E27FC236}">
              <a16:creationId xmlns:a16="http://schemas.microsoft.com/office/drawing/2014/main" id="{2D6F149E-E115-45FA-AC78-E6DDEB6A3326}"/>
            </a:ext>
          </a:extLst>
        </xdr:cNvPr>
        <xdr:cNvCxnSpPr>
          <a:cxnSpLocks/>
          <a:stCxn id="66" idx="3"/>
        </xdr:cNvCxnSpPr>
      </xdr:nvCxnSpPr>
      <xdr:spPr>
        <a:xfrm>
          <a:off x="53823754" y="3770709"/>
          <a:ext cx="218715" cy="426600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19050</xdr:colOff>
      <xdr:row>24</xdr:row>
      <xdr:rowOff>157162</xdr:rowOff>
    </xdr:from>
    <xdr:to>
      <xdr:col>45</xdr:col>
      <xdr:colOff>477354</xdr:colOff>
      <xdr:row>34</xdr:row>
      <xdr:rowOff>89438</xdr:rowOff>
    </xdr:to>
    <xdr:cxnSp macro="">
      <xdr:nvCxnSpPr>
        <xdr:cNvPr id="70" name="Straight Arrow Connector 29">
          <a:extLst>
            <a:ext uri="{FF2B5EF4-FFF2-40B4-BE49-F238E27FC236}">
              <a16:creationId xmlns:a16="http://schemas.microsoft.com/office/drawing/2014/main" id="{ED404140-70D8-4940-9E8A-2306883B2252}"/>
            </a:ext>
          </a:extLst>
        </xdr:cNvPr>
        <xdr:cNvCxnSpPr>
          <a:cxnSpLocks/>
          <a:stCxn id="65" idx="3"/>
          <a:endCxn id="41" idx="1"/>
        </xdr:cNvCxnSpPr>
      </xdr:nvCxnSpPr>
      <xdr:spPr>
        <a:xfrm>
          <a:off x="52006500" y="5446712"/>
          <a:ext cx="458304" cy="1735676"/>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180975</xdr:colOff>
      <xdr:row>13</xdr:row>
      <xdr:rowOff>161132</xdr:rowOff>
    </xdr:from>
    <xdr:to>
      <xdr:col>42</xdr:col>
      <xdr:colOff>478631</xdr:colOff>
      <xdr:row>15</xdr:row>
      <xdr:rowOff>63501</xdr:rowOff>
    </xdr:to>
    <xdr:sp macro="" textlink="$E$8">
      <xdr:nvSpPr>
        <xdr:cNvPr id="74" name="S1_carry over">
          <a:extLst>
            <a:ext uri="{FF2B5EF4-FFF2-40B4-BE49-F238E27FC236}">
              <a16:creationId xmlns:a16="http://schemas.microsoft.com/office/drawing/2014/main" id="{0C24FA5F-2A37-44A8-93EA-066ABB9E8ACF}"/>
            </a:ext>
          </a:extLst>
        </xdr:cNvPr>
        <xdr:cNvSpPr/>
      </xdr:nvSpPr>
      <xdr:spPr>
        <a:xfrm>
          <a:off x="49726850" y="3088482"/>
          <a:ext cx="910431" cy="264319"/>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365CE1D-2F21-46E5-BD60-D9B55CE40288}" type="TxLink">
            <a:rPr lang="en-US" sz="1100" b="0" i="0" u="none" strike="noStrike">
              <a:solidFill>
                <a:srgbClr val="000000"/>
              </a:solidFill>
              <a:latin typeface="Calibri"/>
              <a:cs typeface="Calibri"/>
            </a:rPr>
            <a:pPr algn="l"/>
            <a:t>0</a:t>
          </a:fld>
          <a:endParaRPr lang="en-AU" sz="1100"/>
        </a:p>
      </xdr:txBody>
    </xdr:sp>
    <xdr:clientData/>
  </xdr:twoCellAnchor>
  <xdr:twoCellAnchor>
    <xdr:from>
      <xdr:col>41</xdr:col>
      <xdr:colOff>284162</xdr:colOff>
      <xdr:row>26</xdr:row>
      <xdr:rowOff>115888</xdr:rowOff>
    </xdr:from>
    <xdr:to>
      <xdr:col>42</xdr:col>
      <xdr:colOff>591343</xdr:colOff>
      <xdr:row>28</xdr:row>
      <xdr:rowOff>27782</xdr:rowOff>
    </xdr:to>
    <xdr:sp macro="" textlink="$E$9">
      <xdr:nvSpPr>
        <xdr:cNvPr id="76" name="S2_carry over">
          <a:extLst>
            <a:ext uri="{FF2B5EF4-FFF2-40B4-BE49-F238E27FC236}">
              <a16:creationId xmlns:a16="http://schemas.microsoft.com/office/drawing/2014/main" id="{15052D57-0BAF-4D41-A5E1-97C55C377DF9}"/>
            </a:ext>
          </a:extLst>
        </xdr:cNvPr>
        <xdr:cNvSpPr/>
      </xdr:nvSpPr>
      <xdr:spPr>
        <a:xfrm>
          <a:off x="49833212" y="5764213"/>
          <a:ext cx="916781" cy="277019"/>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A4E99A6A-F5AC-4B24-8FF2-00BA8BA3BBDA}" type="TxLink">
            <a:rPr lang="en-US" sz="1100" b="0" i="0" u="none" strike="noStrike">
              <a:solidFill>
                <a:srgbClr val="000000"/>
              </a:solidFill>
              <a:latin typeface="Calibri"/>
              <a:cs typeface="Calibri"/>
            </a:rPr>
            <a:pPr algn="l"/>
            <a:t>0 </a:t>
          </a:fld>
          <a:endParaRPr lang="en-AU" sz="1100"/>
        </a:p>
      </xdr:txBody>
    </xdr:sp>
    <xdr:clientData/>
  </xdr:twoCellAnchor>
  <xdr:twoCellAnchor>
    <xdr:from>
      <xdr:col>25</xdr:col>
      <xdr:colOff>180975</xdr:colOff>
      <xdr:row>13</xdr:row>
      <xdr:rowOff>68262</xdr:rowOff>
    </xdr:from>
    <xdr:to>
      <xdr:col>26</xdr:col>
      <xdr:colOff>484188</xdr:colOff>
      <xdr:row>14</xdr:row>
      <xdr:rowOff>154782</xdr:rowOff>
    </xdr:to>
    <xdr:sp macro="" textlink="$E$8">
      <xdr:nvSpPr>
        <xdr:cNvPr id="77" name="S1_carry over">
          <a:extLst>
            <a:ext uri="{FF2B5EF4-FFF2-40B4-BE49-F238E27FC236}">
              <a16:creationId xmlns:a16="http://schemas.microsoft.com/office/drawing/2014/main" id="{91B47F10-6CFB-4CED-B785-8EC5AB6FF9B3}"/>
            </a:ext>
          </a:extLst>
        </xdr:cNvPr>
        <xdr:cNvSpPr/>
      </xdr:nvSpPr>
      <xdr:spPr>
        <a:xfrm>
          <a:off x="40363775" y="2989262"/>
          <a:ext cx="919163" cy="27067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365CE1D-2F21-46E5-BD60-D9B55CE40288}" type="TxLink">
            <a:rPr lang="en-US" sz="1100" b="0" i="0" u="none" strike="noStrike">
              <a:solidFill>
                <a:srgbClr val="000000"/>
              </a:solidFill>
              <a:latin typeface="Calibri"/>
              <a:cs typeface="Calibri"/>
            </a:rPr>
            <a:pPr algn="l"/>
            <a:t>0</a:t>
          </a:fld>
          <a:endParaRPr lang="en-AU" sz="1100"/>
        </a:p>
      </xdr:txBody>
    </xdr:sp>
    <xdr:clientData/>
  </xdr:twoCellAnchor>
  <xdr:twoCellAnchor>
    <xdr:from>
      <xdr:col>29</xdr:col>
      <xdr:colOff>115094</xdr:colOff>
      <xdr:row>13</xdr:row>
      <xdr:rowOff>103980</xdr:rowOff>
    </xdr:from>
    <xdr:to>
      <xdr:col>30</xdr:col>
      <xdr:colOff>431007</xdr:colOff>
      <xdr:row>15</xdr:row>
      <xdr:rowOff>21431</xdr:rowOff>
    </xdr:to>
    <xdr:sp macro="" textlink="$E$9">
      <xdr:nvSpPr>
        <xdr:cNvPr id="78" name="S2_carry over">
          <a:extLst>
            <a:ext uri="{FF2B5EF4-FFF2-40B4-BE49-F238E27FC236}">
              <a16:creationId xmlns:a16="http://schemas.microsoft.com/office/drawing/2014/main" id="{0544BAE0-D5EF-42C8-8F4C-250C1F24E186}"/>
            </a:ext>
          </a:extLst>
        </xdr:cNvPr>
        <xdr:cNvSpPr/>
      </xdr:nvSpPr>
      <xdr:spPr>
        <a:xfrm>
          <a:off x="42739469" y="3031330"/>
          <a:ext cx="922338" cy="276226"/>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A4E99A6A-F5AC-4B24-8FF2-00BA8BA3BBDA}" type="TxLink">
            <a:rPr lang="en-US" sz="1100" b="0" i="0" u="none" strike="noStrike">
              <a:solidFill>
                <a:srgbClr val="000000"/>
              </a:solidFill>
              <a:latin typeface="Calibri"/>
              <a:cs typeface="Calibri"/>
            </a:rPr>
            <a:pPr algn="l"/>
            <a:t>0 </a:t>
          </a:fld>
          <a:endParaRPr lang="en-AU" sz="1100"/>
        </a:p>
      </xdr:txBody>
    </xdr:sp>
    <xdr:clientData/>
  </xdr:twoCellAnchor>
  <xdr:twoCellAnchor>
    <xdr:from>
      <xdr:col>30</xdr:col>
      <xdr:colOff>288924</xdr:colOff>
      <xdr:row>21</xdr:row>
      <xdr:rowOff>57944</xdr:rowOff>
    </xdr:from>
    <xdr:to>
      <xdr:col>31</xdr:col>
      <xdr:colOff>457200</xdr:colOff>
      <xdr:row>22</xdr:row>
      <xdr:rowOff>125146</xdr:rowOff>
    </xdr:to>
    <xdr:sp macro="" textlink="$S$42">
      <xdr:nvSpPr>
        <xdr:cNvPr id="79" name="S2_node">
          <a:extLst>
            <a:ext uri="{FF2B5EF4-FFF2-40B4-BE49-F238E27FC236}">
              <a16:creationId xmlns:a16="http://schemas.microsoft.com/office/drawing/2014/main" id="{956E614A-8655-4A7D-A185-18D4CBD3B2B8}"/>
            </a:ext>
          </a:extLst>
        </xdr:cNvPr>
        <xdr:cNvSpPr txBox="1"/>
      </xdr:nvSpPr>
      <xdr:spPr>
        <a:xfrm>
          <a:off x="43522899" y="4801394"/>
          <a:ext cx="777876" cy="24500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fld id="{0A20CEF5-5034-4F0E-8295-35AD41AFF22B}" type="TxLink">
            <a:rPr lang="en-US" sz="1100" b="0" i="0" u="none" strike="noStrike">
              <a:solidFill>
                <a:srgbClr val="000000"/>
              </a:solidFill>
              <a:latin typeface="Calibri"/>
              <a:cs typeface="Calibri"/>
            </a:rPr>
            <a:pPr algn="ctr"/>
            <a:t>0 </a:t>
          </a:fld>
          <a:endParaRPr lang="en-AU" sz="1100">
            <a:solidFill>
              <a:srgbClr val="FF0000"/>
            </a:solidFill>
          </a:endParaRPr>
        </a:p>
      </xdr:txBody>
    </xdr:sp>
    <xdr:clientData/>
  </xdr:twoCellAnchor>
  <xdr:twoCellAnchor>
    <xdr:from>
      <xdr:col>27</xdr:col>
      <xdr:colOff>0</xdr:colOff>
      <xdr:row>17</xdr:row>
      <xdr:rowOff>112712</xdr:rowOff>
    </xdr:from>
    <xdr:to>
      <xdr:col>28</xdr:col>
      <xdr:colOff>303213</xdr:colOff>
      <xdr:row>19</xdr:row>
      <xdr:rowOff>30957</xdr:rowOff>
    </xdr:to>
    <xdr:sp macro="" textlink="$S$41">
      <xdr:nvSpPr>
        <xdr:cNvPr id="80" name="S1_carry over">
          <a:extLst>
            <a:ext uri="{FF2B5EF4-FFF2-40B4-BE49-F238E27FC236}">
              <a16:creationId xmlns:a16="http://schemas.microsoft.com/office/drawing/2014/main" id="{BF267385-8004-4718-A543-956F92F15C53}"/>
            </a:ext>
          </a:extLst>
        </xdr:cNvPr>
        <xdr:cNvSpPr/>
      </xdr:nvSpPr>
      <xdr:spPr>
        <a:xfrm>
          <a:off x="41405175" y="4132262"/>
          <a:ext cx="912813" cy="277020"/>
        </a:xfrm>
        <a:prstGeom prst="homePlat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fld id="{4BCEB503-AFBF-45C5-93C8-7D4276DC0A73}" type="TxLink">
            <a:rPr lang="en-US" sz="1100" b="0" i="0" u="none" strike="noStrike">
              <a:solidFill>
                <a:srgbClr val="000000"/>
              </a:solidFill>
              <a:latin typeface="Calibri"/>
              <a:cs typeface="Calibri"/>
            </a:rPr>
            <a:pPr algn="l"/>
            <a:t>0 </a:t>
          </a:fld>
          <a:endParaRPr lang="en-AU" sz="1100"/>
        </a:p>
      </xdr:txBody>
    </xdr:sp>
    <xdr:clientData/>
  </xdr:twoCellAnchor>
  <xdr:twoCellAnchor>
    <xdr:from>
      <xdr:col>32</xdr:col>
      <xdr:colOff>539750</xdr:colOff>
      <xdr:row>21</xdr:row>
      <xdr:rowOff>158750</xdr:rowOff>
    </xdr:from>
    <xdr:to>
      <xdr:col>33</xdr:col>
      <xdr:colOff>539750</xdr:colOff>
      <xdr:row>23</xdr:row>
      <xdr:rowOff>38100</xdr:rowOff>
    </xdr:to>
    <xdr:sp macro="" textlink="">
      <xdr:nvSpPr>
        <xdr:cNvPr id="81" name="Rectangle 80">
          <a:extLst>
            <a:ext uri="{FF2B5EF4-FFF2-40B4-BE49-F238E27FC236}">
              <a16:creationId xmlns:a16="http://schemas.microsoft.com/office/drawing/2014/main" id="{82495E8D-188E-45B0-BFF2-D25EBB0D5E00}"/>
            </a:ext>
          </a:extLst>
        </xdr:cNvPr>
        <xdr:cNvSpPr/>
      </xdr:nvSpPr>
      <xdr:spPr>
        <a:xfrm>
          <a:off x="44996100" y="4905375"/>
          <a:ext cx="609600"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32</xdr:col>
      <xdr:colOff>542925</xdr:colOff>
      <xdr:row>23</xdr:row>
      <xdr:rowOff>158750</xdr:rowOff>
    </xdr:from>
    <xdr:to>
      <xdr:col>33</xdr:col>
      <xdr:colOff>542925</xdr:colOff>
      <xdr:row>25</xdr:row>
      <xdr:rowOff>38100</xdr:rowOff>
    </xdr:to>
    <xdr:sp macro="" textlink="">
      <xdr:nvSpPr>
        <xdr:cNvPr id="82" name="Rectangle 81">
          <a:extLst>
            <a:ext uri="{FF2B5EF4-FFF2-40B4-BE49-F238E27FC236}">
              <a16:creationId xmlns:a16="http://schemas.microsoft.com/office/drawing/2014/main" id="{7FF2238C-43DB-4F4F-8B95-AF235C77BCFB}"/>
            </a:ext>
          </a:extLst>
        </xdr:cNvPr>
        <xdr:cNvSpPr/>
      </xdr:nvSpPr>
      <xdr:spPr>
        <a:xfrm>
          <a:off x="44992925" y="5267325"/>
          <a:ext cx="609600" cy="2381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AU" sz="1100"/>
        </a:p>
      </xdr:txBody>
    </xdr:sp>
    <xdr:clientData/>
  </xdr:twoCellAnchor>
  <xdr:twoCellAnchor>
    <xdr:from>
      <xdr:col>42</xdr:col>
      <xdr:colOff>587375</xdr:colOff>
      <xdr:row>18</xdr:row>
      <xdr:rowOff>20637</xdr:rowOff>
    </xdr:from>
    <xdr:to>
      <xdr:col>44</xdr:col>
      <xdr:colOff>287338</xdr:colOff>
      <xdr:row>19</xdr:row>
      <xdr:rowOff>116682</xdr:rowOff>
    </xdr:to>
    <xdr:sp macro="" textlink="$S$41">
      <xdr:nvSpPr>
        <xdr:cNvPr id="83" name="S1_carry over">
          <a:extLst>
            <a:ext uri="{FF2B5EF4-FFF2-40B4-BE49-F238E27FC236}">
              <a16:creationId xmlns:a16="http://schemas.microsoft.com/office/drawing/2014/main" id="{4A66A50E-922A-4E3A-B923-605906B95F0E}"/>
            </a:ext>
          </a:extLst>
        </xdr:cNvPr>
        <xdr:cNvSpPr/>
      </xdr:nvSpPr>
      <xdr:spPr>
        <a:xfrm>
          <a:off x="50746025" y="4221162"/>
          <a:ext cx="919163" cy="277020"/>
        </a:xfrm>
        <a:prstGeom prst="homePlat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fld id="{4BCEB503-AFBF-45C5-93C8-7D4276DC0A73}" type="TxLink">
            <a:rPr lang="en-US" sz="1100" b="0" i="0" u="none" strike="noStrike">
              <a:solidFill>
                <a:srgbClr val="000000"/>
              </a:solidFill>
              <a:latin typeface="Calibri"/>
              <a:cs typeface="Calibri"/>
            </a:rPr>
            <a:pPr algn="l"/>
            <a:t>0 </a:t>
          </a:fld>
          <a:endParaRPr lang="en-AU" sz="1100"/>
        </a:p>
      </xdr:txBody>
    </xdr:sp>
    <xdr:clientData/>
  </xdr:twoCellAnchor>
  <xdr:twoCellAnchor>
    <xdr:from>
      <xdr:col>49</xdr:col>
      <xdr:colOff>571500</xdr:colOff>
      <xdr:row>21</xdr:row>
      <xdr:rowOff>133350</xdr:rowOff>
    </xdr:from>
    <xdr:to>
      <xdr:col>50</xdr:col>
      <xdr:colOff>571500</xdr:colOff>
      <xdr:row>23</xdr:row>
      <xdr:rowOff>9525</xdr:rowOff>
    </xdr:to>
    <xdr:sp macro="" textlink="">
      <xdr:nvSpPr>
        <xdr:cNvPr id="85" name="Rectangle 84">
          <a:extLst>
            <a:ext uri="{FF2B5EF4-FFF2-40B4-BE49-F238E27FC236}">
              <a16:creationId xmlns:a16="http://schemas.microsoft.com/office/drawing/2014/main" id="{04B7B863-A508-4394-B680-25CCF64A34D6}"/>
            </a:ext>
          </a:extLst>
        </xdr:cNvPr>
        <xdr:cNvSpPr/>
      </xdr:nvSpPr>
      <xdr:spPr>
        <a:xfrm>
          <a:off x="54997350" y="4876800"/>
          <a:ext cx="609600" cy="234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49</xdr:col>
      <xdr:colOff>561975</xdr:colOff>
      <xdr:row>23</xdr:row>
      <xdr:rowOff>161925</xdr:rowOff>
    </xdr:from>
    <xdr:to>
      <xdr:col>50</xdr:col>
      <xdr:colOff>561975</xdr:colOff>
      <xdr:row>25</xdr:row>
      <xdr:rowOff>38100</xdr:rowOff>
    </xdr:to>
    <xdr:sp macro="" textlink="">
      <xdr:nvSpPr>
        <xdr:cNvPr id="86" name="Rectangle 85">
          <a:extLst>
            <a:ext uri="{FF2B5EF4-FFF2-40B4-BE49-F238E27FC236}">
              <a16:creationId xmlns:a16="http://schemas.microsoft.com/office/drawing/2014/main" id="{6432C047-26A0-4DE6-8E78-FDFCFAD4D020}"/>
            </a:ext>
          </a:extLst>
        </xdr:cNvPr>
        <xdr:cNvSpPr/>
      </xdr:nvSpPr>
      <xdr:spPr>
        <a:xfrm>
          <a:off x="54984650" y="5264150"/>
          <a:ext cx="609600" cy="2413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AU" sz="1100"/>
        </a:p>
      </xdr:txBody>
    </xdr:sp>
    <xdr:clientData/>
  </xdr:twoCellAnchor>
  <xdr:twoCellAnchor>
    <xdr:from>
      <xdr:col>43</xdr:col>
      <xdr:colOff>360362</xdr:colOff>
      <xdr:row>26</xdr:row>
      <xdr:rowOff>104775</xdr:rowOff>
    </xdr:from>
    <xdr:to>
      <xdr:col>44</xdr:col>
      <xdr:colOff>534988</xdr:colOff>
      <xdr:row>27</xdr:row>
      <xdr:rowOff>171977</xdr:rowOff>
    </xdr:to>
    <xdr:sp macro="" textlink="$S$42">
      <xdr:nvSpPr>
        <xdr:cNvPr id="87" name="S2_node">
          <a:extLst>
            <a:ext uri="{FF2B5EF4-FFF2-40B4-BE49-F238E27FC236}">
              <a16:creationId xmlns:a16="http://schemas.microsoft.com/office/drawing/2014/main" id="{1C34B860-3746-4BAC-A40E-AE96799EBDEB}"/>
            </a:ext>
          </a:extLst>
        </xdr:cNvPr>
        <xdr:cNvSpPr txBox="1"/>
      </xdr:nvSpPr>
      <xdr:spPr>
        <a:xfrm>
          <a:off x="51128612" y="5749925"/>
          <a:ext cx="784226" cy="25135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fld id="{0A20CEF5-5034-4F0E-8295-35AD41AFF22B}" type="TxLink">
            <a:rPr lang="en-US" sz="1100" b="0" i="0" u="none" strike="noStrike">
              <a:solidFill>
                <a:srgbClr val="000000"/>
              </a:solidFill>
              <a:latin typeface="Calibri"/>
              <a:cs typeface="Calibri"/>
            </a:rPr>
            <a:pPr algn="ctr"/>
            <a:t>0 </a:t>
          </a:fld>
          <a:endParaRPr lang="en-AU" sz="1100">
            <a:solidFill>
              <a:srgbClr val="FF0000"/>
            </a:solidFill>
          </a:endParaRPr>
        </a:p>
      </xdr:txBody>
    </xdr:sp>
    <xdr:clientData/>
  </xdr:twoCellAnchor>
  <xdr:twoCellAnchor>
    <xdr:from>
      <xdr:col>41</xdr:col>
      <xdr:colOff>76200</xdr:colOff>
      <xdr:row>31</xdr:row>
      <xdr:rowOff>9525</xdr:rowOff>
    </xdr:from>
    <xdr:to>
      <xdr:col>42</xdr:col>
      <xdr:colOff>188383</xdr:colOff>
      <xdr:row>33</xdr:row>
      <xdr:rowOff>20372</xdr:rowOff>
    </xdr:to>
    <xdr:sp macro="" textlink="$S$16">
      <xdr:nvSpPr>
        <xdr:cNvPr id="88" name="S2_to_S2">
          <a:extLst>
            <a:ext uri="{FF2B5EF4-FFF2-40B4-BE49-F238E27FC236}">
              <a16:creationId xmlns:a16="http://schemas.microsoft.com/office/drawing/2014/main" id="{AB86A26F-825C-4450-8B16-A2660696EC5F}"/>
            </a:ext>
          </a:extLst>
        </xdr:cNvPr>
        <xdr:cNvSpPr txBox="1"/>
      </xdr:nvSpPr>
      <xdr:spPr>
        <a:xfrm>
          <a:off x="49625250" y="6562725"/>
          <a:ext cx="721783" cy="372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93533C4-43D3-48EE-9264-3FE3F03116A2}" type="TxLink">
            <a:rPr lang="en-US" sz="1100" b="0" i="0" u="none" strike="noStrike">
              <a:solidFill>
                <a:srgbClr val="000000"/>
              </a:solidFill>
              <a:latin typeface="Calibri"/>
              <a:cs typeface="Calibri"/>
            </a:rPr>
            <a:pPr algn="ctr"/>
            <a:t>0 </a:t>
          </a:fld>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390455</xdr:colOff>
      <xdr:row>12</xdr:row>
      <xdr:rowOff>83345</xdr:rowOff>
    </xdr:from>
    <xdr:to>
      <xdr:col>33</xdr:col>
      <xdr:colOff>292100</xdr:colOff>
      <xdr:row>45</xdr:row>
      <xdr:rowOff>69057</xdr:rowOff>
    </xdr:to>
    <xdr:sp macro="" textlink="">
      <xdr:nvSpPr>
        <xdr:cNvPr id="2" name="Rectangle 1">
          <a:extLst>
            <a:ext uri="{FF2B5EF4-FFF2-40B4-BE49-F238E27FC236}">
              <a16:creationId xmlns:a16="http://schemas.microsoft.com/office/drawing/2014/main" id="{0188E14C-26C2-4799-9631-5A77E379F662}"/>
            </a:ext>
          </a:extLst>
        </xdr:cNvPr>
        <xdr:cNvSpPr/>
      </xdr:nvSpPr>
      <xdr:spPr>
        <a:xfrm>
          <a:off x="40741530" y="2829720"/>
          <a:ext cx="5388045" cy="6761162"/>
        </a:xfrm>
        <a:prstGeom prst="rect">
          <a:avLst/>
        </a:prstGeom>
        <a:solidFill>
          <a:schemeClr val="bg2"/>
        </a:solidFill>
        <a:ln>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22</xdr:col>
      <xdr:colOff>116418</xdr:colOff>
      <xdr:row>14</xdr:row>
      <xdr:rowOff>178593</xdr:rowOff>
    </xdr:from>
    <xdr:to>
      <xdr:col>23</xdr:col>
      <xdr:colOff>504821</xdr:colOff>
      <xdr:row>19</xdr:row>
      <xdr:rowOff>63659</xdr:rowOff>
    </xdr:to>
    <xdr:sp macro="" textlink="">
      <xdr:nvSpPr>
        <xdr:cNvPr id="3" name="Rounded Rectangle 43">
          <a:extLst>
            <a:ext uri="{FF2B5EF4-FFF2-40B4-BE49-F238E27FC236}">
              <a16:creationId xmlns:a16="http://schemas.microsoft.com/office/drawing/2014/main" id="{5CF94F79-D464-4605-A92C-F1C3EF2BC9BA}"/>
            </a:ext>
          </a:extLst>
        </xdr:cNvPr>
        <xdr:cNvSpPr/>
      </xdr:nvSpPr>
      <xdr:spPr>
        <a:xfrm>
          <a:off x="39245118" y="3286918"/>
          <a:ext cx="1001178" cy="1590041"/>
        </a:xfrm>
        <a:prstGeom prst="rect">
          <a:avLst/>
        </a:prstGeom>
        <a:solidFill>
          <a:srgbClr val="55575A"/>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In (I)</a:t>
          </a:r>
          <a:endParaRPr kumimoji="0" lang="en-AU"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27</xdr:col>
      <xdr:colOff>314474</xdr:colOff>
      <xdr:row>8</xdr:row>
      <xdr:rowOff>35718</xdr:rowOff>
    </xdr:from>
    <xdr:to>
      <xdr:col>29</xdr:col>
      <xdr:colOff>314300</xdr:colOff>
      <xdr:row>9</xdr:row>
      <xdr:rowOff>139700</xdr:rowOff>
    </xdr:to>
    <xdr:sp macro="" textlink="">
      <xdr:nvSpPr>
        <xdr:cNvPr id="4" name="Rounded Rectangle 43">
          <a:extLst>
            <a:ext uri="{FF2B5EF4-FFF2-40B4-BE49-F238E27FC236}">
              <a16:creationId xmlns:a16="http://schemas.microsoft.com/office/drawing/2014/main" id="{CC77CB83-DE06-4F14-8DBD-AC6B1195203F}"/>
            </a:ext>
          </a:extLst>
        </xdr:cNvPr>
        <xdr:cNvSpPr/>
      </xdr:nvSpPr>
      <xdr:spPr>
        <a:xfrm>
          <a:off x="42487999" y="1854993"/>
          <a:ext cx="1225376" cy="478632"/>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Out (O)</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458385</xdr:colOff>
      <xdr:row>7</xdr:row>
      <xdr:rowOff>211311</xdr:rowOff>
    </xdr:from>
    <xdr:to>
      <xdr:col>36</xdr:col>
      <xdr:colOff>49558</xdr:colOff>
      <xdr:row>10</xdr:row>
      <xdr:rowOff>163512</xdr:rowOff>
    </xdr:to>
    <xdr:sp macro="" textlink="">
      <xdr:nvSpPr>
        <xdr:cNvPr id="5" name="Rounded Rectangle 43">
          <a:extLst>
            <a:ext uri="{FF2B5EF4-FFF2-40B4-BE49-F238E27FC236}">
              <a16:creationId xmlns:a16="http://schemas.microsoft.com/office/drawing/2014/main" id="{EFE508B4-21F7-4EDC-A11E-92B2DFD2AD3B}"/>
            </a:ext>
          </a:extLst>
        </xdr:cNvPr>
        <xdr:cNvSpPr/>
      </xdr:nvSpPr>
      <xdr:spPr>
        <a:xfrm>
          <a:off x="46292685" y="1659111"/>
          <a:ext cx="1416798" cy="882476"/>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Resource Recovery</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29</xdr:col>
      <xdr:colOff>452438</xdr:colOff>
      <xdr:row>33</xdr:row>
      <xdr:rowOff>163001</xdr:rowOff>
    </xdr:from>
    <xdr:to>
      <xdr:col>32</xdr:col>
      <xdr:colOff>74614</xdr:colOff>
      <xdr:row>37</xdr:row>
      <xdr:rowOff>15875</xdr:rowOff>
    </xdr:to>
    <xdr:sp macro="" textlink="">
      <xdr:nvSpPr>
        <xdr:cNvPr id="6" name="Rounded Rectangle 43">
          <a:extLst>
            <a:ext uri="{FF2B5EF4-FFF2-40B4-BE49-F238E27FC236}">
              <a16:creationId xmlns:a16="http://schemas.microsoft.com/office/drawing/2014/main" id="{14146A9A-53CB-4DAA-B12A-4D2FD98FF8CC}"/>
            </a:ext>
          </a:extLst>
        </xdr:cNvPr>
        <xdr:cNvSpPr/>
      </xdr:nvSpPr>
      <xdr:spPr>
        <a:xfrm>
          <a:off x="43845163" y="7503601"/>
          <a:ext cx="1454151" cy="579949"/>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r>
            <a:rPr kumimoji="0" lang="en-US" sz="12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Operational use</a:t>
          </a:r>
          <a:r>
            <a:rPr lang="en-US" sz="1200" b="1" kern="0">
              <a:solidFill>
                <a:srgbClr val="FFFFFF"/>
              </a:solidFill>
              <a:latin typeface="Arial"/>
              <a:ea typeface="Times New Roman" panose="02020603050405020304" pitchFamily="18" charset="0"/>
              <a:cs typeface="Times New Roman"/>
            </a:rPr>
            <a:t> (Op)</a:t>
          </a:r>
          <a:endParaRPr kumimoji="0" lang="en-AU" sz="12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30</xdr:col>
      <xdr:colOff>420986</xdr:colOff>
      <xdr:row>38</xdr:row>
      <xdr:rowOff>47625</xdr:rowOff>
    </xdr:from>
    <xdr:to>
      <xdr:col>33</xdr:col>
      <xdr:colOff>11895</xdr:colOff>
      <xdr:row>44</xdr:row>
      <xdr:rowOff>8301</xdr:rowOff>
    </xdr:to>
    <xdr:sp macro="" textlink="">
      <xdr:nvSpPr>
        <xdr:cNvPr id="7" name="Rounded Rectangle 43">
          <a:extLst>
            <a:ext uri="{FF2B5EF4-FFF2-40B4-BE49-F238E27FC236}">
              <a16:creationId xmlns:a16="http://schemas.microsoft.com/office/drawing/2014/main" id="{578FF4F6-696E-4E3D-AD5B-48AFA9DA229A}"/>
            </a:ext>
          </a:extLst>
        </xdr:cNvPr>
        <xdr:cNvSpPr/>
      </xdr:nvSpPr>
      <xdr:spPr>
        <a:xfrm>
          <a:off x="44426486" y="8293100"/>
          <a:ext cx="1416534" cy="1052876"/>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Disposal</a:t>
          </a:r>
          <a:r>
            <a:rPr lang="en-US" sz="1600" b="1" kern="0">
              <a:solidFill>
                <a:srgbClr val="FFFFFF"/>
              </a:solidFill>
              <a:latin typeface="Arial"/>
              <a:ea typeface="Times New Roman" panose="02020603050405020304" pitchFamily="18" charset="0"/>
              <a:cs typeface="Times New Roman"/>
            </a:rPr>
            <a:t> (D)</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425884</xdr:colOff>
      <xdr:row>38</xdr:row>
      <xdr:rowOff>47625</xdr:rowOff>
    </xdr:from>
    <xdr:to>
      <xdr:col>36</xdr:col>
      <xdr:colOff>559602</xdr:colOff>
      <xdr:row>41</xdr:row>
      <xdr:rowOff>53976</xdr:rowOff>
    </xdr:to>
    <xdr:sp macro="" textlink="">
      <xdr:nvSpPr>
        <xdr:cNvPr id="8" name="Rounded Rectangle 43">
          <a:extLst>
            <a:ext uri="{FF2B5EF4-FFF2-40B4-BE49-F238E27FC236}">
              <a16:creationId xmlns:a16="http://schemas.microsoft.com/office/drawing/2014/main" id="{B1559720-6B5B-4322-B053-4E1EBAAB26F2}"/>
            </a:ext>
          </a:extLst>
        </xdr:cNvPr>
        <xdr:cNvSpPr/>
      </xdr:nvSpPr>
      <xdr:spPr>
        <a:xfrm>
          <a:off x="46263359" y="8293100"/>
          <a:ext cx="1962518" cy="552451"/>
        </a:xfrm>
        <a:prstGeom prst="rect">
          <a:avLst/>
        </a:prstGeom>
        <a:solidFill>
          <a:schemeClr val="accent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Waste Levy</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425884</xdr:colOff>
      <xdr:row>34</xdr:row>
      <xdr:rowOff>1056</xdr:rowOff>
    </xdr:from>
    <xdr:to>
      <xdr:col>36</xdr:col>
      <xdr:colOff>562778</xdr:colOff>
      <xdr:row>36</xdr:row>
      <xdr:rowOff>166688</xdr:rowOff>
    </xdr:to>
    <xdr:sp macro="" textlink="">
      <xdr:nvSpPr>
        <xdr:cNvPr id="9" name="Rounded Rectangle 43">
          <a:extLst>
            <a:ext uri="{FF2B5EF4-FFF2-40B4-BE49-F238E27FC236}">
              <a16:creationId xmlns:a16="http://schemas.microsoft.com/office/drawing/2014/main" id="{97FD564F-0F53-4F25-8DE7-8CD5F157D6EC}"/>
            </a:ext>
          </a:extLst>
        </xdr:cNvPr>
        <xdr:cNvSpPr/>
      </xdr:nvSpPr>
      <xdr:spPr>
        <a:xfrm>
          <a:off x="46263359" y="7525806"/>
          <a:ext cx="1959344" cy="524407"/>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As per EPA publication 332.8</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23</xdr:col>
      <xdr:colOff>8597</xdr:colOff>
      <xdr:row>19</xdr:row>
      <xdr:rowOff>66834</xdr:rowOff>
    </xdr:from>
    <xdr:to>
      <xdr:col>29</xdr:col>
      <xdr:colOff>449262</xdr:colOff>
      <xdr:row>35</xdr:row>
      <xdr:rowOff>87850</xdr:rowOff>
    </xdr:to>
    <xdr:cxnSp macro="">
      <xdr:nvCxnSpPr>
        <xdr:cNvPr id="10" name="Straight Arrow Connector 31">
          <a:extLst>
            <a:ext uri="{FF2B5EF4-FFF2-40B4-BE49-F238E27FC236}">
              <a16:creationId xmlns:a16="http://schemas.microsoft.com/office/drawing/2014/main" id="{DF762E89-0E6E-4940-961A-EAD315B45B20}"/>
            </a:ext>
          </a:extLst>
        </xdr:cNvPr>
        <xdr:cNvCxnSpPr>
          <a:cxnSpLocks/>
          <a:stCxn id="3" idx="2"/>
          <a:endCxn id="6" idx="1"/>
        </xdr:cNvCxnSpPr>
      </xdr:nvCxnSpPr>
      <xdr:spPr>
        <a:xfrm rot="16200000" flipH="1">
          <a:off x="40337722" y="4286134"/>
          <a:ext cx="2916616" cy="409191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317475</xdr:colOff>
      <xdr:row>8</xdr:row>
      <xdr:rowOff>273843</xdr:rowOff>
    </xdr:from>
    <xdr:to>
      <xdr:col>33</xdr:col>
      <xdr:colOff>458385</xdr:colOff>
      <xdr:row>8</xdr:row>
      <xdr:rowOff>281074</xdr:rowOff>
    </xdr:to>
    <xdr:cxnSp macro="">
      <xdr:nvCxnSpPr>
        <xdr:cNvPr id="11" name="Straight Arrow Connector 10">
          <a:extLst>
            <a:ext uri="{FF2B5EF4-FFF2-40B4-BE49-F238E27FC236}">
              <a16:creationId xmlns:a16="http://schemas.microsoft.com/office/drawing/2014/main" id="{2B050D43-4FBE-4199-83EE-3D1CEE605F78}"/>
            </a:ext>
          </a:extLst>
        </xdr:cNvPr>
        <xdr:cNvCxnSpPr>
          <a:cxnSpLocks/>
          <a:stCxn id="4" idx="3"/>
          <a:endCxn id="5" idx="1"/>
        </xdr:cNvCxnSpPr>
      </xdr:nvCxnSpPr>
      <xdr:spPr>
        <a:xfrm>
          <a:off x="43710200" y="2096293"/>
          <a:ext cx="2582485" cy="8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7010</xdr:colOff>
      <xdr:row>19</xdr:row>
      <xdr:rowOff>173990</xdr:rowOff>
    </xdr:from>
    <xdr:to>
      <xdr:col>30</xdr:col>
      <xdr:colOff>420986</xdr:colOff>
      <xdr:row>41</xdr:row>
      <xdr:rowOff>27963</xdr:rowOff>
    </xdr:to>
    <xdr:cxnSp macro="">
      <xdr:nvCxnSpPr>
        <xdr:cNvPr id="12" name="Straight Arrow Connector 67">
          <a:extLst>
            <a:ext uri="{FF2B5EF4-FFF2-40B4-BE49-F238E27FC236}">
              <a16:creationId xmlns:a16="http://schemas.microsoft.com/office/drawing/2014/main" id="{32EA5725-AFC9-4E98-8D3F-3B593995CB96}"/>
            </a:ext>
          </a:extLst>
        </xdr:cNvPr>
        <xdr:cNvCxnSpPr>
          <a:cxnSpLocks/>
          <a:endCxn id="7" idx="1"/>
        </xdr:cNvCxnSpPr>
      </xdr:nvCxnSpPr>
      <xdr:spPr>
        <a:xfrm>
          <a:off x="39748485" y="4984115"/>
          <a:ext cx="4678001" cy="3838598"/>
        </a:xfrm>
        <a:prstGeom prst="bentConnector3">
          <a:avLst>
            <a:gd name="adj1" fmla="val -6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8720</xdr:colOff>
      <xdr:row>39</xdr:row>
      <xdr:rowOff>140097</xdr:rowOff>
    </xdr:from>
    <xdr:to>
      <xdr:col>33</xdr:col>
      <xdr:colOff>425884</xdr:colOff>
      <xdr:row>41</xdr:row>
      <xdr:rowOff>27963</xdr:rowOff>
    </xdr:to>
    <xdr:cxnSp macro="">
      <xdr:nvCxnSpPr>
        <xdr:cNvPr id="13" name="Straight Arrow Connector 71">
          <a:extLst>
            <a:ext uri="{FF2B5EF4-FFF2-40B4-BE49-F238E27FC236}">
              <a16:creationId xmlns:a16="http://schemas.microsoft.com/office/drawing/2014/main" id="{704C8BAB-D63E-4F52-95D0-DFF9195A42B0}"/>
            </a:ext>
          </a:extLst>
        </xdr:cNvPr>
        <xdr:cNvCxnSpPr>
          <a:cxnSpLocks/>
          <a:stCxn id="7" idx="3"/>
          <a:endCxn id="8" idx="1"/>
        </xdr:cNvCxnSpPr>
      </xdr:nvCxnSpPr>
      <xdr:spPr>
        <a:xfrm flipV="1">
          <a:off x="45846195" y="8572897"/>
          <a:ext cx="417164" cy="249816"/>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32</xdr:col>
      <xdr:colOff>74614</xdr:colOff>
      <xdr:row>35</xdr:row>
      <xdr:rowOff>83872</xdr:rowOff>
    </xdr:from>
    <xdr:to>
      <xdr:col>33</xdr:col>
      <xdr:colOff>425884</xdr:colOff>
      <xdr:row>35</xdr:row>
      <xdr:rowOff>87850</xdr:rowOff>
    </xdr:to>
    <xdr:cxnSp macro="">
      <xdr:nvCxnSpPr>
        <xdr:cNvPr id="14" name="Straight Arrow Connector 76">
          <a:extLst>
            <a:ext uri="{FF2B5EF4-FFF2-40B4-BE49-F238E27FC236}">
              <a16:creationId xmlns:a16="http://schemas.microsoft.com/office/drawing/2014/main" id="{829832E9-72B0-4A78-A560-1C91D0EE0680}"/>
            </a:ext>
          </a:extLst>
        </xdr:cNvPr>
        <xdr:cNvCxnSpPr>
          <a:cxnSpLocks/>
          <a:stCxn id="6" idx="3"/>
          <a:endCxn id="9" idx="1"/>
        </xdr:cNvCxnSpPr>
      </xdr:nvCxnSpPr>
      <xdr:spPr>
        <a:xfrm flipV="1">
          <a:off x="45299314" y="7792772"/>
          <a:ext cx="964045" cy="0"/>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24</xdr:col>
      <xdr:colOff>386132</xdr:colOff>
      <xdr:row>43</xdr:row>
      <xdr:rowOff>125728</xdr:rowOff>
    </xdr:from>
    <xdr:to>
      <xdr:col>29</xdr:col>
      <xdr:colOff>558749</xdr:colOff>
      <xdr:row>45</xdr:row>
      <xdr:rowOff>97655</xdr:rowOff>
    </xdr:to>
    <xdr:sp macro="" textlink="">
      <xdr:nvSpPr>
        <xdr:cNvPr id="15" name="TextBox 2">
          <a:extLst>
            <a:ext uri="{FF2B5EF4-FFF2-40B4-BE49-F238E27FC236}">
              <a16:creationId xmlns:a16="http://schemas.microsoft.com/office/drawing/2014/main" id="{6314D192-C390-4E8A-8DF6-0CBF40B8C963}"/>
            </a:ext>
          </a:extLst>
        </xdr:cNvPr>
        <xdr:cNvSpPr txBox="1"/>
      </xdr:nvSpPr>
      <xdr:spPr>
        <a:xfrm>
          <a:off x="40737207" y="9276078"/>
          <a:ext cx="3220617" cy="346577"/>
        </a:xfrm>
        <a:prstGeom prst="rect">
          <a:avLst/>
        </a:prstGeom>
        <a:noFill/>
      </xdr:spPr>
      <xdr:txBody>
        <a:bodyPr rot="0" spcFirstLastPara="0" vert="horz" wrap="square" lIns="91440" tIns="45720" rIns="91440" bIns="4572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Landfill operational boundary</a:t>
          </a:r>
        </a:p>
      </xdr:txBody>
    </xdr:sp>
    <xdr:clientData/>
  </xdr:twoCellAnchor>
  <xdr:twoCellAnchor>
    <xdr:from>
      <xdr:col>33</xdr:col>
      <xdr:colOff>429059</xdr:colOff>
      <xdr:row>41</xdr:row>
      <xdr:rowOff>88106</xdr:rowOff>
    </xdr:from>
    <xdr:to>
      <xdr:col>36</xdr:col>
      <xdr:colOff>559603</xdr:colOff>
      <xdr:row>45</xdr:row>
      <xdr:rowOff>112679</xdr:rowOff>
    </xdr:to>
    <xdr:sp macro="" textlink="">
      <xdr:nvSpPr>
        <xdr:cNvPr id="16" name="Rounded Rectangle 43">
          <a:extLst>
            <a:ext uri="{FF2B5EF4-FFF2-40B4-BE49-F238E27FC236}">
              <a16:creationId xmlns:a16="http://schemas.microsoft.com/office/drawing/2014/main" id="{4887E419-75D3-4968-8096-97BC3898B359}"/>
            </a:ext>
          </a:extLst>
        </xdr:cNvPr>
        <xdr:cNvSpPr/>
      </xdr:nvSpPr>
      <xdr:spPr>
        <a:xfrm>
          <a:off x="46260184" y="8876506"/>
          <a:ext cx="1965694" cy="761173"/>
        </a:xfrm>
        <a:prstGeom prst="rect">
          <a:avLst/>
        </a:prstGeom>
        <a:solidFill>
          <a:schemeClr val="accent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Waste not subject to Levy</a:t>
          </a:r>
        </a:p>
        <a:p>
          <a:pPr marL="0" marR="0" lvl="0" indent="0" algn="ctr" defTabSz="914400" eaLnBrk="1" fontAlgn="auto" latinLnBrk="0" hangingPunct="1">
            <a:lnSpc>
              <a:spcPct val="100000"/>
            </a:lnSpc>
            <a:spcBef>
              <a:spcPts val="0"/>
            </a:spcBef>
            <a:spcAft>
              <a:spcPts val="0"/>
            </a:spcAft>
            <a:buClrTx/>
            <a:buSzTx/>
            <a:buFontTx/>
            <a:buNone/>
            <a:tabLst/>
            <a:defRPr/>
          </a:pPr>
          <a:r>
            <a:rPr lang="en-US" sz="1050" kern="0">
              <a:solidFill>
                <a:srgbClr val="FFFFFF"/>
              </a:solidFill>
              <a:latin typeface="Arial"/>
              <a:ea typeface="Times New Roman" panose="02020603050405020304" pitchFamily="18" charset="0"/>
              <a:cs typeface="Times New Roman" panose="02020603050405020304" pitchFamily="18" charset="0"/>
            </a:rPr>
            <a:t>e.g. disaster waste </a:t>
          </a:r>
          <a:endParaRPr kumimoji="0" lang="en-AU" sz="105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8720</xdr:colOff>
      <xdr:row>41</xdr:row>
      <xdr:rowOff>27963</xdr:rowOff>
    </xdr:from>
    <xdr:to>
      <xdr:col>33</xdr:col>
      <xdr:colOff>425884</xdr:colOff>
      <xdr:row>43</xdr:row>
      <xdr:rowOff>98805</xdr:rowOff>
    </xdr:to>
    <xdr:cxnSp macro="">
      <xdr:nvCxnSpPr>
        <xdr:cNvPr id="17" name="Straight Arrow Connector 70">
          <a:extLst>
            <a:ext uri="{FF2B5EF4-FFF2-40B4-BE49-F238E27FC236}">
              <a16:creationId xmlns:a16="http://schemas.microsoft.com/office/drawing/2014/main" id="{9BBFFC5A-D943-45AE-AC3F-59B541AED88A}"/>
            </a:ext>
          </a:extLst>
        </xdr:cNvPr>
        <xdr:cNvCxnSpPr>
          <a:cxnSpLocks/>
          <a:stCxn id="7" idx="3"/>
          <a:endCxn id="16" idx="1"/>
        </xdr:cNvCxnSpPr>
      </xdr:nvCxnSpPr>
      <xdr:spPr>
        <a:xfrm>
          <a:off x="45846195" y="8822713"/>
          <a:ext cx="417164" cy="432792"/>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23</xdr:col>
      <xdr:colOff>504821</xdr:colOff>
      <xdr:row>16</xdr:row>
      <xdr:rowOff>305196</xdr:rowOff>
    </xdr:from>
    <xdr:to>
      <xdr:col>25</xdr:col>
      <xdr:colOff>447675</xdr:colOff>
      <xdr:row>16</xdr:row>
      <xdr:rowOff>305673</xdr:rowOff>
    </xdr:to>
    <xdr:cxnSp macro="">
      <xdr:nvCxnSpPr>
        <xdr:cNvPr id="18" name="Straight Arrow Connector 29">
          <a:extLst>
            <a:ext uri="{FF2B5EF4-FFF2-40B4-BE49-F238E27FC236}">
              <a16:creationId xmlns:a16="http://schemas.microsoft.com/office/drawing/2014/main" id="{FB0D3722-BDEE-4C00-8BD4-256F26F67880}"/>
            </a:ext>
          </a:extLst>
        </xdr:cNvPr>
        <xdr:cNvCxnSpPr>
          <a:cxnSpLocks/>
          <a:stCxn id="3" idx="3"/>
          <a:endCxn id="32" idx="1"/>
        </xdr:cNvCxnSpPr>
      </xdr:nvCxnSpPr>
      <xdr:spPr>
        <a:xfrm flipV="1">
          <a:off x="40246296" y="3772296"/>
          <a:ext cx="1155704" cy="47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588036</xdr:colOff>
      <xdr:row>30</xdr:row>
      <xdr:rowOff>130969</xdr:rowOff>
    </xdr:from>
    <xdr:to>
      <xdr:col>26</xdr:col>
      <xdr:colOff>561314</xdr:colOff>
      <xdr:row>32</xdr:row>
      <xdr:rowOff>30429</xdr:rowOff>
    </xdr:to>
    <xdr:cxnSp macro="">
      <xdr:nvCxnSpPr>
        <xdr:cNvPr id="19" name="Straight Arrow Connector 33">
          <a:extLst>
            <a:ext uri="{FF2B5EF4-FFF2-40B4-BE49-F238E27FC236}">
              <a16:creationId xmlns:a16="http://schemas.microsoft.com/office/drawing/2014/main" id="{EDDE1A04-1C69-4387-8E1F-1B5ADF2236FC}"/>
            </a:ext>
          </a:extLst>
        </xdr:cNvPr>
        <xdr:cNvCxnSpPr>
          <a:cxnSpLocks/>
          <a:stCxn id="26" idx="0"/>
          <a:endCxn id="30" idx="2"/>
        </xdr:cNvCxnSpPr>
      </xdr:nvCxnSpPr>
      <xdr:spPr>
        <a:xfrm rot="5400000" flipH="1" flipV="1">
          <a:off x="41709445" y="6767910"/>
          <a:ext cx="258235" cy="58605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59531</xdr:colOff>
      <xdr:row>16</xdr:row>
      <xdr:rowOff>303609</xdr:rowOff>
    </xdr:from>
    <xdr:to>
      <xdr:col>29</xdr:col>
      <xdr:colOff>516997</xdr:colOff>
      <xdr:row>16</xdr:row>
      <xdr:rowOff>305196</xdr:rowOff>
    </xdr:to>
    <xdr:cxnSp macro="">
      <xdr:nvCxnSpPr>
        <xdr:cNvPr id="20" name="Straight Arrow Connector 29">
          <a:extLst>
            <a:ext uri="{FF2B5EF4-FFF2-40B4-BE49-F238E27FC236}">
              <a16:creationId xmlns:a16="http://schemas.microsoft.com/office/drawing/2014/main" id="{54EAE856-5F90-4B47-80B2-44CCC134893C}"/>
            </a:ext>
          </a:extLst>
        </xdr:cNvPr>
        <xdr:cNvCxnSpPr>
          <a:cxnSpLocks/>
          <a:stCxn id="32" idx="3"/>
          <a:endCxn id="31" idx="1"/>
        </xdr:cNvCxnSpPr>
      </xdr:nvCxnSpPr>
      <xdr:spPr>
        <a:xfrm flipV="1">
          <a:off x="42845831" y="3770709"/>
          <a:ext cx="1067066" cy="158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314388</xdr:colOff>
      <xdr:row>9</xdr:row>
      <xdr:rowOff>142875</xdr:rowOff>
    </xdr:from>
    <xdr:to>
      <xdr:col>30</xdr:col>
      <xdr:colOff>567447</xdr:colOff>
      <xdr:row>13</xdr:row>
      <xdr:rowOff>-1</xdr:rowOff>
    </xdr:to>
    <xdr:cxnSp macro="">
      <xdr:nvCxnSpPr>
        <xdr:cNvPr id="21" name="Straight Arrow Connector 29">
          <a:extLst>
            <a:ext uri="{FF2B5EF4-FFF2-40B4-BE49-F238E27FC236}">
              <a16:creationId xmlns:a16="http://schemas.microsoft.com/office/drawing/2014/main" id="{9326ED13-99EA-4A06-BBAB-D9DDF170450B}"/>
            </a:ext>
          </a:extLst>
        </xdr:cNvPr>
        <xdr:cNvCxnSpPr>
          <a:cxnSpLocks/>
          <a:stCxn id="31" idx="0"/>
          <a:endCxn id="4" idx="2"/>
        </xdr:cNvCxnSpPr>
      </xdr:nvCxnSpPr>
      <xdr:spPr>
        <a:xfrm rot="16200000" flipV="1">
          <a:off x="43536781" y="1891182"/>
          <a:ext cx="593724" cy="147225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555624</xdr:colOff>
      <xdr:row>8</xdr:row>
      <xdr:rowOff>273844</xdr:rowOff>
    </xdr:from>
    <xdr:to>
      <xdr:col>27</xdr:col>
      <xdr:colOff>311298</xdr:colOff>
      <xdr:row>13</xdr:row>
      <xdr:rowOff>30163</xdr:rowOff>
    </xdr:to>
    <xdr:cxnSp macro="">
      <xdr:nvCxnSpPr>
        <xdr:cNvPr id="22" name="Straight Arrow Connector 29">
          <a:extLst>
            <a:ext uri="{FF2B5EF4-FFF2-40B4-BE49-F238E27FC236}">
              <a16:creationId xmlns:a16="http://schemas.microsoft.com/office/drawing/2014/main" id="{D508DE3C-FF09-4DA9-B595-D1A536FFC764}"/>
            </a:ext>
          </a:extLst>
        </xdr:cNvPr>
        <xdr:cNvCxnSpPr>
          <a:cxnSpLocks/>
          <a:stCxn id="32" idx="0"/>
          <a:endCxn id="4" idx="1"/>
        </xdr:cNvCxnSpPr>
      </xdr:nvCxnSpPr>
      <xdr:spPr>
        <a:xfrm rot="5400000" flipH="1" flipV="1">
          <a:off x="41879514" y="2339504"/>
          <a:ext cx="854869" cy="36844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118269</xdr:colOff>
      <xdr:row>10</xdr:row>
      <xdr:rowOff>50005</xdr:rowOff>
    </xdr:from>
    <xdr:to>
      <xdr:col>27</xdr:col>
      <xdr:colOff>270670</xdr:colOff>
      <xdr:row>11</xdr:row>
      <xdr:rowOff>98423</xdr:rowOff>
    </xdr:to>
    <xdr:sp macro="" textlink="$S$15">
      <xdr:nvSpPr>
        <xdr:cNvPr id="23" name="S1_to_O">
          <a:extLst>
            <a:ext uri="{FF2B5EF4-FFF2-40B4-BE49-F238E27FC236}">
              <a16:creationId xmlns:a16="http://schemas.microsoft.com/office/drawing/2014/main" id="{5F5301EE-6162-42BD-AE5B-DAD0864D9758}"/>
            </a:ext>
          </a:extLst>
        </xdr:cNvPr>
        <xdr:cNvSpPr txBox="1"/>
      </xdr:nvSpPr>
      <xdr:spPr>
        <a:xfrm>
          <a:off x="41688544" y="2428080"/>
          <a:ext cx="762001" cy="2325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0E37704-6306-4311-BFEE-6CB73CA44D86}" type="TxLink">
            <a:rPr lang="en-US" sz="950" b="0" i="0" u="none" strike="noStrike">
              <a:solidFill>
                <a:srgbClr val="000000"/>
              </a:solidFill>
              <a:latin typeface="Arial"/>
              <a:cs typeface="Arial"/>
            </a:rPr>
            <a:pPr algn="ctr"/>
            <a:t>0 </a:t>
          </a:fld>
          <a:endParaRPr lang="en-AU" sz="1100"/>
        </a:p>
      </xdr:txBody>
    </xdr:sp>
    <xdr:clientData/>
  </xdr:twoCellAnchor>
  <xdr:twoCellAnchor>
    <xdr:from>
      <xdr:col>24</xdr:col>
      <xdr:colOff>61646</xdr:colOff>
      <xdr:row>34</xdr:row>
      <xdr:rowOff>160604</xdr:rowOff>
    </xdr:from>
    <xdr:to>
      <xdr:col>25</xdr:col>
      <xdr:colOff>191821</xdr:colOff>
      <xdr:row>36</xdr:row>
      <xdr:rowOff>19049</xdr:rowOff>
    </xdr:to>
    <xdr:sp macro="" textlink="$S$10">
      <xdr:nvSpPr>
        <xdr:cNvPr id="24" name="I_to_Op">
          <a:extLst>
            <a:ext uri="{FF2B5EF4-FFF2-40B4-BE49-F238E27FC236}">
              <a16:creationId xmlns:a16="http://schemas.microsoft.com/office/drawing/2014/main" id="{0DD34355-FA5D-489C-9A41-A40D7D4E28D5}"/>
            </a:ext>
          </a:extLst>
        </xdr:cNvPr>
        <xdr:cNvSpPr txBox="1"/>
      </xdr:nvSpPr>
      <xdr:spPr>
        <a:xfrm>
          <a:off x="40412721" y="7688529"/>
          <a:ext cx="736600" cy="2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2A2192C-6B38-4FC2-80BB-8FAB5D4D39B1}"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24</xdr:col>
      <xdr:colOff>84401</xdr:colOff>
      <xdr:row>40</xdr:row>
      <xdr:rowOff>106892</xdr:rowOff>
    </xdr:from>
    <xdr:to>
      <xdr:col>25</xdr:col>
      <xdr:colOff>199230</xdr:colOff>
      <xdr:row>41</xdr:row>
      <xdr:rowOff>142875</xdr:rowOff>
    </xdr:to>
    <xdr:sp macro="" textlink="$S$11">
      <xdr:nvSpPr>
        <xdr:cNvPr id="25" name="I_to_D">
          <a:extLst>
            <a:ext uri="{FF2B5EF4-FFF2-40B4-BE49-F238E27FC236}">
              <a16:creationId xmlns:a16="http://schemas.microsoft.com/office/drawing/2014/main" id="{18173347-A3CC-4011-B1DE-46F45390547D}"/>
            </a:ext>
          </a:extLst>
        </xdr:cNvPr>
        <xdr:cNvSpPr txBox="1"/>
      </xdr:nvSpPr>
      <xdr:spPr>
        <a:xfrm>
          <a:off x="40435476" y="8714317"/>
          <a:ext cx="724429" cy="2169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3EA231F-209D-48E3-871F-3A7DA0ADBBA8}" type="TxLink">
            <a:rPr lang="en-US" sz="950" b="0" i="0" u="none" strike="noStrike">
              <a:solidFill>
                <a:srgbClr val="000000"/>
              </a:solidFill>
              <a:latin typeface="Arial"/>
              <a:cs typeface="Arial"/>
            </a:rPr>
            <a:pPr algn="ctr"/>
            <a:t>0 </a:t>
          </a:fld>
          <a:endParaRPr lang="en-AU" sz="1100"/>
        </a:p>
      </xdr:txBody>
    </xdr:sp>
    <xdr:clientData/>
  </xdr:twoCellAnchor>
  <xdr:twoCellAnchor>
    <xdr:from>
      <xdr:col>25</xdr:col>
      <xdr:colOff>104510</xdr:colOff>
      <xdr:row>32</xdr:row>
      <xdr:rowOff>30428</xdr:rowOff>
    </xdr:from>
    <xdr:to>
      <xdr:col>26</xdr:col>
      <xdr:colOff>464343</xdr:colOff>
      <xdr:row>33</xdr:row>
      <xdr:rowOff>71437</xdr:rowOff>
    </xdr:to>
    <xdr:sp macro="" textlink="$S$17">
      <xdr:nvSpPr>
        <xdr:cNvPr id="26" name="S2_to_S2">
          <a:extLst>
            <a:ext uri="{FF2B5EF4-FFF2-40B4-BE49-F238E27FC236}">
              <a16:creationId xmlns:a16="http://schemas.microsoft.com/office/drawing/2014/main" id="{529B24AE-534D-403E-A9EB-72BDB28EB27C}"/>
            </a:ext>
          </a:extLst>
        </xdr:cNvPr>
        <xdr:cNvSpPr txBox="1"/>
      </xdr:nvSpPr>
      <xdr:spPr>
        <a:xfrm>
          <a:off x="41065185" y="7190053"/>
          <a:ext cx="969433" cy="221984"/>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93533C4-43D3-48EE-9264-3FE3F03116A2}"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30</xdr:col>
      <xdr:colOff>49211</xdr:colOff>
      <xdr:row>10</xdr:row>
      <xdr:rowOff>61913</xdr:rowOff>
    </xdr:from>
    <xdr:to>
      <xdr:col>31</xdr:col>
      <xdr:colOff>192882</xdr:colOff>
      <xdr:row>11</xdr:row>
      <xdr:rowOff>146050</xdr:rowOff>
    </xdr:to>
    <xdr:sp macro="" textlink="$S$16">
      <xdr:nvSpPr>
        <xdr:cNvPr id="27" name="S2_to_O">
          <a:extLst>
            <a:ext uri="{FF2B5EF4-FFF2-40B4-BE49-F238E27FC236}">
              <a16:creationId xmlns:a16="http://schemas.microsoft.com/office/drawing/2014/main" id="{9BC6DCD8-89D1-4466-AE0E-B1AEA869CAF0}"/>
            </a:ext>
          </a:extLst>
        </xdr:cNvPr>
        <xdr:cNvSpPr txBox="1"/>
      </xdr:nvSpPr>
      <xdr:spPr>
        <a:xfrm>
          <a:off x="44051536" y="2446338"/>
          <a:ext cx="756446" cy="258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2539248-2CF4-4C4C-B104-E51318B7EAE3}" type="TxLink">
            <a:rPr lang="en-US" sz="950" b="0" i="0" u="none" strike="noStrike">
              <a:solidFill>
                <a:srgbClr val="000000"/>
              </a:solidFill>
              <a:latin typeface="Arial"/>
              <a:cs typeface="Arial"/>
            </a:rPr>
            <a:pPr algn="ctr"/>
            <a:t>0 </a:t>
          </a:fld>
          <a:endParaRPr lang="en-AU" sz="1100"/>
        </a:p>
      </xdr:txBody>
    </xdr:sp>
    <xdr:clientData/>
  </xdr:twoCellAnchor>
  <xdr:twoCellAnchor>
    <xdr:from>
      <xdr:col>23</xdr:col>
      <xdr:colOff>8597</xdr:colOff>
      <xdr:row>19</xdr:row>
      <xdr:rowOff>66834</xdr:rowOff>
    </xdr:from>
    <xdr:to>
      <xdr:col>25</xdr:col>
      <xdr:colOff>420159</xdr:colOff>
      <xdr:row>26</xdr:row>
      <xdr:rowOff>84534</xdr:rowOff>
    </xdr:to>
    <xdr:cxnSp macro="">
      <xdr:nvCxnSpPr>
        <xdr:cNvPr id="28" name="Straight Arrow Connector 31">
          <a:extLst>
            <a:ext uri="{FF2B5EF4-FFF2-40B4-BE49-F238E27FC236}">
              <a16:creationId xmlns:a16="http://schemas.microsoft.com/office/drawing/2014/main" id="{001D8303-3A59-4462-9F84-F9EAB25844DF}"/>
            </a:ext>
          </a:extLst>
        </xdr:cNvPr>
        <xdr:cNvCxnSpPr>
          <a:cxnSpLocks/>
          <a:stCxn id="3" idx="2"/>
          <a:endCxn id="30" idx="1"/>
        </xdr:cNvCxnSpPr>
      </xdr:nvCxnSpPr>
      <xdr:spPr>
        <a:xfrm rot="16200000" flipH="1">
          <a:off x="39918428" y="4705428"/>
          <a:ext cx="1290875" cy="162758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26723</xdr:colOff>
      <xdr:row>25</xdr:row>
      <xdr:rowOff>152927</xdr:rowOff>
    </xdr:from>
    <xdr:to>
      <xdr:col>25</xdr:col>
      <xdr:colOff>211932</xdr:colOff>
      <xdr:row>27</xdr:row>
      <xdr:rowOff>32544</xdr:rowOff>
    </xdr:to>
    <xdr:sp macro="" textlink="$S$22">
      <xdr:nvSpPr>
        <xdr:cNvPr id="29" name="I_to_S2">
          <a:extLst>
            <a:ext uri="{FF2B5EF4-FFF2-40B4-BE49-F238E27FC236}">
              <a16:creationId xmlns:a16="http://schemas.microsoft.com/office/drawing/2014/main" id="{1DD1576B-D2CB-4CBD-9140-95239B483C96}"/>
            </a:ext>
          </a:extLst>
        </xdr:cNvPr>
        <xdr:cNvSpPr txBox="1"/>
      </xdr:nvSpPr>
      <xdr:spPr>
        <a:xfrm>
          <a:off x="40377798" y="6048902"/>
          <a:ext cx="791634" cy="23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A2513BC-4393-4FDB-9769-390FBE4AC756}"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25</xdr:col>
      <xdr:colOff>420160</xdr:colOff>
      <xdr:row>22</xdr:row>
      <xdr:rowOff>38100</xdr:rowOff>
    </xdr:from>
    <xdr:to>
      <xdr:col>28</xdr:col>
      <xdr:colOff>95250</xdr:colOff>
      <xdr:row>30</xdr:row>
      <xdr:rowOff>130968</xdr:rowOff>
    </xdr:to>
    <xdr:sp macro="" textlink="">
      <xdr:nvSpPr>
        <xdr:cNvPr id="30" name="Rounded Rectangle 43">
          <a:extLst>
            <a:ext uri="{FF2B5EF4-FFF2-40B4-BE49-F238E27FC236}">
              <a16:creationId xmlns:a16="http://schemas.microsoft.com/office/drawing/2014/main" id="{02DEEC93-5909-4884-85EF-07A537305E6B}"/>
            </a:ext>
          </a:extLst>
        </xdr:cNvPr>
        <xdr:cNvSpPr/>
      </xdr:nvSpPr>
      <xdr:spPr>
        <a:xfrm>
          <a:off x="41377660" y="5391150"/>
          <a:ext cx="1503890" cy="1540668"/>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kern="0">
              <a:solidFill>
                <a:srgbClr val="FFFFFF"/>
              </a:solidFill>
              <a:latin typeface="Arial"/>
              <a:ea typeface="Times New Roman" panose="02020603050405020304" pitchFamily="18" charset="0"/>
              <a:cs typeface="Times New Roman" panose="02020603050405020304" pitchFamily="18" charset="0"/>
            </a:rPr>
            <a:t>Temporary</a:t>
          </a:r>
          <a:r>
            <a:rPr lang="en-US" sz="1800" kern="0" baseline="0">
              <a:solidFill>
                <a:srgbClr val="FFFFFF"/>
              </a:solidFill>
              <a:latin typeface="Arial"/>
              <a:ea typeface="Times New Roman" panose="02020603050405020304" pitchFamily="18" charset="0"/>
              <a:cs typeface="Times New Roman" panose="02020603050405020304" pitchFamily="18" charset="0"/>
            </a:rPr>
            <a:t> Storage</a:t>
          </a:r>
          <a:endParaRPr lang="en-US" sz="1800" kern="0">
            <a:solidFill>
              <a:srgbClr val="FFFFFF"/>
            </a:solidFill>
            <a:latin typeface="Arial"/>
            <a:ea typeface="Times New Roman" panose="02020603050405020304" pitchFamily="18" charset="0"/>
            <a:cs typeface="Times New Roman" panose="02020603050405020304" pitchFamily="18" charset="0"/>
          </a:endParaRPr>
        </a:p>
        <a:p>
          <a:pPr algn="ctr">
            <a:defRPr/>
          </a:pPr>
          <a:r>
            <a:rPr lang="en-US" sz="1050" kern="0">
              <a:solidFill>
                <a:srgbClr val="FFFFFF"/>
              </a:solidFill>
              <a:latin typeface="Arial"/>
              <a:ea typeface="Times New Roman" panose="02020603050405020304" pitchFamily="18" charset="0"/>
              <a:cs typeface="Times New Roman"/>
            </a:rPr>
            <a:t>(not subject to levy</a:t>
          </a:r>
          <a:r>
            <a:rPr lang="en-US" sz="1050" kern="0" baseline="0">
              <a:solidFill>
                <a:srgbClr val="FFFFFF"/>
              </a:solidFill>
              <a:latin typeface="Arial"/>
              <a:ea typeface="Times New Roman" panose="02020603050405020304" pitchFamily="18" charset="0"/>
              <a:cs typeface="Times New Roman"/>
            </a:rPr>
            <a:t> in accordance with 332.8</a:t>
          </a:r>
          <a:r>
            <a:rPr kumimoji="0" lang="en-US" sz="900"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a:t>
          </a:r>
          <a:endParaRPr kumimoji="0" lang="en-AU" sz="900" i="0" u="none" strike="noStrike" kern="0" cap="none" spc="0" normalizeH="0" baseline="0">
            <a:ln>
              <a:noFill/>
            </a:ln>
            <a:solidFill>
              <a:sysClr val="window" lastClr="FFFFFF"/>
            </a:solidFill>
            <a:effectLst/>
            <a:uLnTx/>
            <a:uFillTx/>
            <a:latin typeface="Times New Roman"/>
            <a:ea typeface="Times New Roman" panose="02020603050405020304" pitchFamily="18" charset="0"/>
            <a:cs typeface="Times New Roman"/>
          </a:endParaRPr>
        </a:p>
      </xdr:txBody>
    </xdr:sp>
    <xdr:clientData/>
  </xdr:twoCellAnchor>
  <xdr:twoCellAnchor>
    <xdr:from>
      <xdr:col>29</xdr:col>
      <xdr:colOff>516997</xdr:colOff>
      <xdr:row>13</xdr:row>
      <xdr:rowOff>-1</xdr:rowOff>
    </xdr:from>
    <xdr:to>
      <xdr:col>32</xdr:col>
      <xdr:colOff>10679</xdr:colOff>
      <xdr:row>21</xdr:row>
      <xdr:rowOff>59530</xdr:rowOff>
    </xdr:to>
    <xdr:sp macro="" textlink="">
      <xdr:nvSpPr>
        <xdr:cNvPr id="31" name="Rounded Rectangle 43">
          <a:extLst>
            <a:ext uri="{FF2B5EF4-FFF2-40B4-BE49-F238E27FC236}">
              <a16:creationId xmlns:a16="http://schemas.microsoft.com/office/drawing/2014/main" id="{D4936278-AE0D-4439-8360-C81625D2BFB7}"/>
            </a:ext>
          </a:extLst>
        </xdr:cNvPr>
        <xdr:cNvSpPr/>
      </xdr:nvSpPr>
      <xdr:spPr>
        <a:xfrm>
          <a:off x="43912897" y="2924174"/>
          <a:ext cx="1319307" cy="2307431"/>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kern="0">
              <a:solidFill>
                <a:srgbClr val="FFFFFF"/>
              </a:solidFill>
              <a:latin typeface="Arial"/>
              <a:ea typeface="Times New Roman" panose="02020603050405020304" pitchFamily="18" charset="0"/>
              <a:cs typeface="Times New Roman" panose="02020603050405020304" pitchFamily="18" charset="0"/>
            </a:rPr>
            <a:t>Temporary</a:t>
          </a:r>
          <a:r>
            <a:rPr lang="en-US" sz="1800" kern="0" baseline="0">
              <a:solidFill>
                <a:srgbClr val="FFFFFF"/>
              </a:solidFill>
              <a:latin typeface="Arial"/>
              <a:ea typeface="Times New Roman" panose="02020603050405020304" pitchFamily="18" charset="0"/>
              <a:cs typeface="Times New Roman" panose="02020603050405020304" pitchFamily="18" charset="0"/>
            </a:rPr>
            <a:t> Storage</a:t>
          </a:r>
          <a:endParaRPr lang="en-US" sz="1800" kern="0">
            <a:solidFill>
              <a:srgbClr val="FFFFFF"/>
            </a:solidFill>
            <a:latin typeface="Arial"/>
            <a:ea typeface="Times New Roman" panose="02020603050405020304" pitchFamily="18" charset="0"/>
            <a:cs typeface="Times New Roman" panose="02020603050405020304" pitchFamily="18" charset="0"/>
          </a:endParaRPr>
        </a:p>
      </xdr:txBody>
    </xdr:sp>
    <xdr:clientData/>
  </xdr:twoCellAnchor>
  <xdr:twoCellAnchor>
    <xdr:from>
      <xdr:col>25</xdr:col>
      <xdr:colOff>444500</xdr:colOff>
      <xdr:row>13</xdr:row>
      <xdr:rowOff>30162</xdr:rowOff>
    </xdr:from>
    <xdr:to>
      <xdr:col>28</xdr:col>
      <xdr:colOff>59531</xdr:colOff>
      <xdr:row>21</xdr:row>
      <xdr:rowOff>35717</xdr:rowOff>
    </xdr:to>
    <xdr:sp macro="" textlink="">
      <xdr:nvSpPr>
        <xdr:cNvPr id="32" name="Rounded Rectangle 43">
          <a:extLst>
            <a:ext uri="{FF2B5EF4-FFF2-40B4-BE49-F238E27FC236}">
              <a16:creationId xmlns:a16="http://schemas.microsoft.com/office/drawing/2014/main" id="{C5FCDBB4-1175-4157-B252-4A02E5C8366E}"/>
            </a:ext>
          </a:extLst>
        </xdr:cNvPr>
        <xdr:cNvSpPr/>
      </xdr:nvSpPr>
      <xdr:spPr>
        <a:xfrm>
          <a:off x="41405175" y="2951162"/>
          <a:ext cx="1440656" cy="2256630"/>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kern="0">
              <a:solidFill>
                <a:srgbClr val="FFFFFF"/>
              </a:solidFill>
              <a:latin typeface="Arial"/>
              <a:ea typeface="Times New Roman" panose="02020603050405020304" pitchFamily="18" charset="0"/>
              <a:cs typeface="Times New Roman" panose="02020603050405020304" pitchFamily="18" charset="0"/>
            </a:rPr>
            <a:t>Temporary</a:t>
          </a:r>
          <a:r>
            <a:rPr lang="en-US" sz="1800" kern="0" baseline="0">
              <a:solidFill>
                <a:srgbClr val="FFFFFF"/>
              </a:solidFill>
              <a:latin typeface="Arial"/>
              <a:ea typeface="Times New Roman" panose="02020603050405020304" pitchFamily="18" charset="0"/>
              <a:cs typeface="Times New Roman" panose="02020603050405020304" pitchFamily="18" charset="0"/>
            </a:rPr>
            <a:t> Storage</a:t>
          </a:r>
          <a:endParaRPr lang="en-US" sz="1800" kern="0">
            <a:solidFill>
              <a:srgbClr val="FFFFFF"/>
            </a:solidFill>
            <a:latin typeface="Arial"/>
            <a:ea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50"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(Subject to allowable rebate)</a:t>
          </a:r>
          <a:endParaRPr kumimoji="0" lang="en-AU" sz="105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32</xdr:col>
      <xdr:colOff>7504</xdr:colOff>
      <xdr:row>16</xdr:row>
      <xdr:rowOff>303609</xdr:rowOff>
    </xdr:from>
    <xdr:to>
      <xdr:col>32</xdr:col>
      <xdr:colOff>285750</xdr:colOff>
      <xdr:row>38</xdr:row>
      <xdr:rowOff>11906</xdr:rowOff>
    </xdr:to>
    <xdr:cxnSp macro="">
      <xdr:nvCxnSpPr>
        <xdr:cNvPr id="33" name="Straight Arrow Connector 54">
          <a:extLst>
            <a:ext uri="{FF2B5EF4-FFF2-40B4-BE49-F238E27FC236}">
              <a16:creationId xmlns:a16="http://schemas.microsoft.com/office/drawing/2014/main" id="{2A1CC79B-79D5-4760-9463-3AFD652E6835}"/>
            </a:ext>
          </a:extLst>
        </xdr:cNvPr>
        <xdr:cNvCxnSpPr>
          <a:cxnSpLocks/>
          <a:stCxn id="31" idx="3"/>
        </xdr:cNvCxnSpPr>
      </xdr:nvCxnSpPr>
      <xdr:spPr>
        <a:xfrm>
          <a:off x="45235379" y="3770709"/>
          <a:ext cx="275071" cy="448667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521232</xdr:colOff>
      <xdr:row>26</xdr:row>
      <xdr:rowOff>0</xdr:rowOff>
    </xdr:from>
    <xdr:to>
      <xdr:col>33</xdr:col>
      <xdr:colOff>166687</xdr:colOff>
      <xdr:row>27</xdr:row>
      <xdr:rowOff>47624</xdr:rowOff>
    </xdr:to>
    <xdr:sp macro="" textlink="$S$14">
      <xdr:nvSpPr>
        <xdr:cNvPr id="34" name="S2_to_D">
          <a:extLst>
            <a:ext uri="{FF2B5EF4-FFF2-40B4-BE49-F238E27FC236}">
              <a16:creationId xmlns:a16="http://schemas.microsoft.com/office/drawing/2014/main" id="{D7BFC690-33B1-4E33-BCCD-DCA5D0440916}"/>
            </a:ext>
          </a:extLst>
        </xdr:cNvPr>
        <xdr:cNvSpPr txBox="1"/>
      </xdr:nvSpPr>
      <xdr:spPr>
        <a:xfrm>
          <a:off x="45139507" y="6076950"/>
          <a:ext cx="858305" cy="231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4AD856B-F8DD-4C5C-8ED3-565A3F43F17D}"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28</xdr:col>
      <xdr:colOff>95250</xdr:colOff>
      <xdr:row>26</xdr:row>
      <xdr:rowOff>84534</xdr:rowOff>
    </xdr:from>
    <xdr:to>
      <xdr:col>29</xdr:col>
      <xdr:colOff>449263</xdr:colOff>
      <xdr:row>35</xdr:row>
      <xdr:rowOff>87850</xdr:rowOff>
    </xdr:to>
    <xdr:cxnSp macro="">
      <xdr:nvCxnSpPr>
        <xdr:cNvPr id="35" name="Straight Arrow Connector 29">
          <a:extLst>
            <a:ext uri="{FF2B5EF4-FFF2-40B4-BE49-F238E27FC236}">
              <a16:creationId xmlns:a16="http://schemas.microsoft.com/office/drawing/2014/main" id="{2B6D8EBE-F0DD-4BBC-841D-DC78CFD4206E}"/>
            </a:ext>
          </a:extLst>
        </xdr:cNvPr>
        <xdr:cNvCxnSpPr>
          <a:cxnSpLocks/>
          <a:stCxn id="30" idx="3"/>
          <a:endCxn id="6" idx="1"/>
        </xdr:cNvCxnSpPr>
      </xdr:nvCxnSpPr>
      <xdr:spPr>
        <a:xfrm>
          <a:off x="42881550" y="6164659"/>
          <a:ext cx="960438" cy="162574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180975</xdr:colOff>
      <xdr:row>13</xdr:row>
      <xdr:rowOff>161132</xdr:rowOff>
    </xdr:from>
    <xdr:to>
      <xdr:col>26</xdr:col>
      <xdr:colOff>478631</xdr:colOff>
      <xdr:row>15</xdr:row>
      <xdr:rowOff>63501</xdr:rowOff>
    </xdr:to>
    <xdr:sp macro="" textlink="$F$8">
      <xdr:nvSpPr>
        <xdr:cNvPr id="36" name="S1_carry over">
          <a:extLst>
            <a:ext uri="{FF2B5EF4-FFF2-40B4-BE49-F238E27FC236}">
              <a16:creationId xmlns:a16="http://schemas.microsoft.com/office/drawing/2014/main" id="{34015E44-CBE9-43D5-BB57-21EEBFC75A6D}"/>
            </a:ext>
          </a:extLst>
        </xdr:cNvPr>
        <xdr:cNvSpPr/>
      </xdr:nvSpPr>
      <xdr:spPr>
        <a:xfrm>
          <a:off x="41135300" y="3088482"/>
          <a:ext cx="910431" cy="264319"/>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365CE1D-2F21-46E5-BD60-D9B55CE40288}" type="TxLink">
            <a:rPr lang="en-US" sz="1100" b="0" i="0" u="none" strike="noStrike">
              <a:solidFill>
                <a:srgbClr val="000000"/>
              </a:solidFill>
              <a:latin typeface="Calibri"/>
              <a:cs typeface="Calibri"/>
            </a:rPr>
            <a:pPr algn="l"/>
            <a:t> </a:t>
          </a:fld>
          <a:endParaRPr lang="en-AU" sz="1100"/>
        </a:p>
      </xdr:txBody>
    </xdr:sp>
    <xdr:clientData/>
  </xdr:twoCellAnchor>
  <xdr:twoCellAnchor>
    <xdr:from>
      <xdr:col>28</xdr:col>
      <xdr:colOff>188911</xdr:colOff>
      <xdr:row>16</xdr:row>
      <xdr:rowOff>160338</xdr:rowOff>
    </xdr:from>
    <xdr:to>
      <xdr:col>29</xdr:col>
      <xdr:colOff>342107</xdr:colOff>
      <xdr:row>16</xdr:row>
      <xdr:rowOff>416719</xdr:rowOff>
    </xdr:to>
    <xdr:sp macro="" textlink="$S$24">
      <xdr:nvSpPr>
        <xdr:cNvPr id="37" name="S1_to_S2_Not_Eligable">
          <a:extLst>
            <a:ext uri="{FF2B5EF4-FFF2-40B4-BE49-F238E27FC236}">
              <a16:creationId xmlns:a16="http://schemas.microsoft.com/office/drawing/2014/main" id="{68171F22-9510-4273-B0C6-2B129F69022F}"/>
            </a:ext>
          </a:extLst>
        </xdr:cNvPr>
        <xdr:cNvSpPr txBox="1"/>
      </xdr:nvSpPr>
      <xdr:spPr>
        <a:xfrm>
          <a:off x="42975211" y="3630613"/>
          <a:ext cx="762796" cy="253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E6ADBA8-B5E2-4EF0-B6A2-78008BF336C8}"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29</xdr:col>
      <xdr:colOff>233362</xdr:colOff>
      <xdr:row>13</xdr:row>
      <xdr:rowOff>124619</xdr:rowOff>
    </xdr:from>
    <xdr:to>
      <xdr:col>30</xdr:col>
      <xdr:colOff>543718</xdr:colOff>
      <xdr:row>15</xdr:row>
      <xdr:rowOff>46037</xdr:rowOff>
    </xdr:to>
    <xdr:sp macro="" textlink="$F$9">
      <xdr:nvSpPr>
        <xdr:cNvPr id="38" name="S2_carry over">
          <a:extLst>
            <a:ext uri="{FF2B5EF4-FFF2-40B4-BE49-F238E27FC236}">
              <a16:creationId xmlns:a16="http://schemas.microsoft.com/office/drawing/2014/main" id="{672AA39F-C16A-4434-90F6-47D7B826C7F7}"/>
            </a:ext>
          </a:extLst>
        </xdr:cNvPr>
        <xdr:cNvSpPr/>
      </xdr:nvSpPr>
      <xdr:spPr>
        <a:xfrm>
          <a:off x="43632437" y="3045619"/>
          <a:ext cx="913606" cy="289718"/>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16A2522B-71E1-43B8-B29D-3174CB204DC3}" type="TxLink">
            <a:rPr lang="en-US" sz="1100" b="0" i="0" u="none" strike="noStrike">
              <a:solidFill>
                <a:srgbClr val="3F3F76"/>
              </a:solidFill>
              <a:latin typeface="Calibri"/>
              <a:cs typeface="Calibri"/>
            </a:rPr>
            <a:pPr algn="l"/>
            <a:t> </a:t>
          </a:fld>
          <a:endParaRPr lang="en-AU" sz="1100"/>
        </a:p>
      </xdr:txBody>
    </xdr:sp>
    <xdr:clientData/>
  </xdr:twoCellAnchor>
  <xdr:twoCellAnchor>
    <xdr:from>
      <xdr:col>26</xdr:col>
      <xdr:colOff>587375</xdr:colOff>
      <xdr:row>19</xdr:row>
      <xdr:rowOff>20637</xdr:rowOff>
    </xdr:from>
    <xdr:to>
      <xdr:col>28</xdr:col>
      <xdr:colOff>287338</xdr:colOff>
      <xdr:row>20</xdr:row>
      <xdr:rowOff>116682</xdr:rowOff>
    </xdr:to>
    <xdr:sp macro="" textlink="$S$40">
      <xdr:nvSpPr>
        <xdr:cNvPr id="39" name="S1_carry over">
          <a:extLst>
            <a:ext uri="{FF2B5EF4-FFF2-40B4-BE49-F238E27FC236}">
              <a16:creationId xmlns:a16="http://schemas.microsoft.com/office/drawing/2014/main" id="{E773F5ED-A665-4241-AFDA-D1A19ED18F23}"/>
            </a:ext>
          </a:extLst>
        </xdr:cNvPr>
        <xdr:cNvSpPr/>
      </xdr:nvSpPr>
      <xdr:spPr>
        <a:xfrm>
          <a:off x="42154475" y="4830762"/>
          <a:ext cx="919163" cy="277020"/>
        </a:xfrm>
        <a:prstGeom prst="homePlat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fld id="{4BCEB503-AFBF-45C5-93C8-7D4276DC0A73}" type="TxLink">
            <a:rPr lang="en-US" sz="1100" b="0" i="0" u="none" strike="noStrike">
              <a:solidFill>
                <a:srgbClr val="000000"/>
              </a:solidFill>
              <a:latin typeface="Calibri"/>
              <a:cs typeface="Calibri"/>
            </a:rPr>
            <a:pPr algn="l"/>
            <a:t>0 </a:t>
          </a:fld>
          <a:endParaRPr lang="en-AU" sz="1100"/>
        </a:p>
      </xdr:txBody>
    </xdr:sp>
    <xdr:clientData/>
  </xdr:twoCellAnchor>
  <xdr:twoCellAnchor>
    <xdr:from>
      <xdr:col>33</xdr:col>
      <xdr:colOff>571500</xdr:colOff>
      <xdr:row>23</xdr:row>
      <xdr:rowOff>59531</xdr:rowOff>
    </xdr:from>
    <xdr:to>
      <xdr:col>34</xdr:col>
      <xdr:colOff>571500</xdr:colOff>
      <xdr:row>24</xdr:row>
      <xdr:rowOff>6350</xdr:rowOff>
    </xdr:to>
    <xdr:sp macro="" textlink="">
      <xdr:nvSpPr>
        <xdr:cNvPr id="40" name="Rectangle 39">
          <a:extLst>
            <a:ext uri="{FF2B5EF4-FFF2-40B4-BE49-F238E27FC236}">
              <a16:creationId xmlns:a16="http://schemas.microsoft.com/office/drawing/2014/main" id="{EBB36D7D-80BA-484B-9A90-FDA2F74431E6}"/>
            </a:ext>
          </a:extLst>
        </xdr:cNvPr>
        <xdr:cNvSpPr/>
      </xdr:nvSpPr>
      <xdr:spPr>
        <a:xfrm>
          <a:off x="46374844" y="5548312"/>
          <a:ext cx="607219" cy="256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33</xdr:col>
      <xdr:colOff>561975</xdr:colOff>
      <xdr:row>24</xdr:row>
      <xdr:rowOff>131763</xdr:rowOff>
    </xdr:from>
    <xdr:to>
      <xdr:col>34</xdr:col>
      <xdr:colOff>561975</xdr:colOff>
      <xdr:row>26</xdr:row>
      <xdr:rowOff>17463</xdr:rowOff>
    </xdr:to>
    <xdr:sp macro="" textlink="">
      <xdr:nvSpPr>
        <xdr:cNvPr id="41" name="Rectangle 40">
          <a:extLst>
            <a:ext uri="{FF2B5EF4-FFF2-40B4-BE49-F238E27FC236}">
              <a16:creationId xmlns:a16="http://schemas.microsoft.com/office/drawing/2014/main" id="{CE3323A2-6339-4749-8005-A090875DF88E}"/>
            </a:ext>
          </a:extLst>
        </xdr:cNvPr>
        <xdr:cNvSpPr/>
      </xdr:nvSpPr>
      <xdr:spPr>
        <a:xfrm>
          <a:off x="46365319" y="6108701"/>
          <a:ext cx="607219" cy="242887"/>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AU" sz="1100"/>
        </a:p>
      </xdr:txBody>
    </xdr:sp>
    <xdr:clientData/>
  </xdr:twoCellAnchor>
  <xdr:twoCellAnchor>
    <xdr:from>
      <xdr:col>26</xdr:col>
      <xdr:colOff>464344</xdr:colOff>
      <xdr:row>28</xdr:row>
      <xdr:rowOff>173039</xdr:rowOff>
    </xdr:from>
    <xdr:to>
      <xdr:col>28</xdr:col>
      <xdr:colOff>34926</xdr:colOff>
      <xdr:row>30</xdr:row>
      <xdr:rowOff>64821</xdr:rowOff>
    </xdr:to>
    <xdr:sp macro="" textlink="$S$42">
      <xdr:nvSpPr>
        <xdr:cNvPr id="42" name="S2_node">
          <a:extLst>
            <a:ext uri="{FF2B5EF4-FFF2-40B4-BE49-F238E27FC236}">
              <a16:creationId xmlns:a16="http://schemas.microsoft.com/office/drawing/2014/main" id="{B6564398-1DB2-44BB-9631-80F8AF8C67A5}"/>
            </a:ext>
          </a:extLst>
        </xdr:cNvPr>
        <xdr:cNvSpPr txBox="1"/>
      </xdr:nvSpPr>
      <xdr:spPr>
        <a:xfrm>
          <a:off x="42034619" y="6611939"/>
          <a:ext cx="786607" cy="256907"/>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fld id="{7BCE6273-93A4-47CD-A480-D604A29520AA}" type="TxLink">
            <a:rPr lang="en-US" sz="1100" b="0" i="0" u="none" strike="noStrike">
              <a:solidFill>
                <a:srgbClr val="000000"/>
              </a:solidFill>
              <a:latin typeface="Calibri"/>
              <a:cs typeface="Calibri"/>
            </a:rPr>
            <a:pPr algn="ctr"/>
            <a:t>0 </a:t>
          </a:fld>
          <a:endParaRPr lang="en-AU" sz="1100">
            <a:solidFill>
              <a:srgbClr val="FF0000"/>
            </a:solidFill>
          </a:endParaRPr>
        </a:p>
      </xdr:txBody>
    </xdr:sp>
    <xdr:clientData/>
  </xdr:twoCellAnchor>
  <xdr:twoCellAnchor>
    <xdr:from>
      <xdr:col>24</xdr:col>
      <xdr:colOff>86784</xdr:colOff>
      <xdr:row>16</xdr:row>
      <xdr:rowOff>126468</xdr:rowOff>
    </xdr:from>
    <xdr:to>
      <xdr:col>25</xdr:col>
      <xdr:colOff>240243</xdr:colOff>
      <xdr:row>16</xdr:row>
      <xdr:rowOff>396081</xdr:rowOff>
    </xdr:to>
    <xdr:sp macro="" textlink="$S$21">
      <xdr:nvSpPr>
        <xdr:cNvPr id="43" name="I_to_S1">
          <a:extLst>
            <a:ext uri="{FF2B5EF4-FFF2-40B4-BE49-F238E27FC236}">
              <a16:creationId xmlns:a16="http://schemas.microsoft.com/office/drawing/2014/main" id="{142B79FA-7946-4E2C-84CD-284566893D5C}"/>
            </a:ext>
          </a:extLst>
        </xdr:cNvPr>
        <xdr:cNvSpPr txBox="1"/>
      </xdr:nvSpPr>
      <xdr:spPr>
        <a:xfrm>
          <a:off x="40431509" y="3590393"/>
          <a:ext cx="763059" cy="269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CF4BEB7-7587-4015-9435-ED72774668B0}"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30</xdr:col>
      <xdr:colOff>565859</xdr:colOff>
      <xdr:row>21</xdr:row>
      <xdr:rowOff>59530</xdr:rowOff>
    </xdr:from>
    <xdr:to>
      <xdr:col>30</xdr:col>
      <xdr:colOff>567134</xdr:colOff>
      <xdr:row>33</xdr:row>
      <xdr:rowOff>163001</xdr:rowOff>
    </xdr:to>
    <xdr:cxnSp macro="">
      <xdr:nvCxnSpPr>
        <xdr:cNvPr id="45" name="Straight Arrow Connector 54">
          <a:extLst>
            <a:ext uri="{FF2B5EF4-FFF2-40B4-BE49-F238E27FC236}">
              <a16:creationId xmlns:a16="http://schemas.microsoft.com/office/drawing/2014/main" id="{B8E10AF3-D676-431D-81A7-F88BA88A1C43}"/>
            </a:ext>
          </a:extLst>
        </xdr:cNvPr>
        <xdr:cNvCxnSpPr>
          <a:cxnSpLocks/>
          <a:stCxn id="31" idx="2"/>
          <a:endCxn id="6" idx="0"/>
        </xdr:cNvCxnSpPr>
      </xdr:nvCxnSpPr>
      <xdr:spPr>
        <a:xfrm rot="16200000" flipH="1">
          <a:off x="43432824" y="6366965"/>
          <a:ext cx="2271996" cy="127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178593</xdr:colOff>
      <xdr:row>13</xdr:row>
      <xdr:rowOff>83343</xdr:rowOff>
    </xdr:from>
    <xdr:to>
      <xdr:col>27</xdr:col>
      <xdr:colOff>586581</xdr:colOff>
      <xdr:row>14</xdr:row>
      <xdr:rowOff>122237</xdr:rowOff>
    </xdr:to>
    <xdr:sp macro="" textlink="">
      <xdr:nvSpPr>
        <xdr:cNvPr id="46" name="TextBox 45">
          <a:extLst>
            <a:ext uri="{FF2B5EF4-FFF2-40B4-BE49-F238E27FC236}">
              <a16:creationId xmlns:a16="http://schemas.microsoft.com/office/drawing/2014/main" id="{95DB4B5A-578B-4EF6-B524-7481051C0279}"/>
            </a:ext>
          </a:extLst>
        </xdr:cNvPr>
        <xdr:cNvSpPr txBox="1"/>
      </xdr:nvSpPr>
      <xdr:spPr>
        <a:xfrm>
          <a:off x="42358468" y="3010693"/>
          <a:ext cx="401638" cy="2198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TS1</a:t>
          </a:r>
        </a:p>
      </xdr:txBody>
    </xdr:sp>
    <xdr:clientData/>
  </xdr:twoCellAnchor>
  <xdr:twoCellAnchor>
    <xdr:from>
      <xdr:col>31</xdr:col>
      <xdr:colOff>166688</xdr:colOff>
      <xdr:row>13</xdr:row>
      <xdr:rowOff>59531</xdr:rowOff>
    </xdr:from>
    <xdr:to>
      <xdr:col>31</xdr:col>
      <xdr:colOff>568326</xdr:colOff>
      <xdr:row>14</xdr:row>
      <xdr:rowOff>101600</xdr:rowOff>
    </xdr:to>
    <xdr:sp macro="" textlink="">
      <xdr:nvSpPr>
        <xdr:cNvPr id="47" name="TextBox 46">
          <a:extLst>
            <a:ext uri="{FF2B5EF4-FFF2-40B4-BE49-F238E27FC236}">
              <a16:creationId xmlns:a16="http://schemas.microsoft.com/office/drawing/2014/main" id="{F4D83758-23C2-4FDE-8DB1-B332F86E09E8}"/>
            </a:ext>
          </a:extLst>
        </xdr:cNvPr>
        <xdr:cNvSpPr txBox="1"/>
      </xdr:nvSpPr>
      <xdr:spPr>
        <a:xfrm>
          <a:off x="44778613" y="2983706"/>
          <a:ext cx="404813" cy="226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TS2</a:t>
          </a:r>
        </a:p>
      </xdr:txBody>
    </xdr:sp>
    <xdr:clientData/>
  </xdr:twoCellAnchor>
  <xdr:twoCellAnchor>
    <xdr:from>
      <xdr:col>27</xdr:col>
      <xdr:colOff>216478</xdr:colOff>
      <xdr:row>22</xdr:row>
      <xdr:rowOff>119062</xdr:rowOff>
    </xdr:from>
    <xdr:to>
      <xdr:col>28</xdr:col>
      <xdr:colOff>56357</xdr:colOff>
      <xdr:row>23</xdr:row>
      <xdr:rowOff>161131</xdr:rowOff>
    </xdr:to>
    <xdr:sp macro="" textlink="">
      <xdr:nvSpPr>
        <xdr:cNvPr id="48" name="TextBox 47">
          <a:extLst>
            <a:ext uri="{FF2B5EF4-FFF2-40B4-BE49-F238E27FC236}">
              <a16:creationId xmlns:a16="http://schemas.microsoft.com/office/drawing/2014/main" id="{DC86917B-E9D1-4094-9515-DE4AECE87DCD}"/>
            </a:ext>
          </a:extLst>
        </xdr:cNvPr>
        <xdr:cNvSpPr txBox="1"/>
      </xdr:nvSpPr>
      <xdr:spPr>
        <a:xfrm>
          <a:off x="40489910" y="5834062"/>
          <a:ext cx="420038" cy="232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TS3</a:t>
          </a:r>
        </a:p>
      </xdr:txBody>
    </xdr:sp>
    <xdr:clientData/>
  </xdr:twoCellAnchor>
  <xdr:twoCellAnchor>
    <xdr:from>
      <xdr:col>25</xdr:col>
      <xdr:colOff>190500</xdr:colOff>
      <xdr:row>22</xdr:row>
      <xdr:rowOff>122237</xdr:rowOff>
    </xdr:from>
    <xdr:to>
      <xdr:col>26</xdr:col>
      <xdr:colOff>484981</xdr:colOff>
      <xdr:row>23</xdr:row>
      <xdr:rowOff>226219</xdr:rowOff>
    </xdr:to>
    <xdr:sp macro="" textlink="$F$10">
      <xdr:nvSpPr>
        <xdr:cNvPr id="49" name="S1_carry over">
          <a:extLst>
            <a:ext uri="{FF2B5EF4-FFF2-40B4-BE49-F238E27FC236}">
              <a16:creationId xmlns:a16="http://schemas.microsoft.com/office/drawing/2014/main" id="{0E244628-388D-4A9F-AB27-0CC7C8630FB8}"/>
            </a:ext>
          </a:extLst>
        </xdr:cNvPr>
        <xdr:cNvSpPr/>
      </xdr:nvSpPr>
      <xdr:spPr>
        <a:xfrm>
          <a:off x="41136094" y="5432425"/>
          <a:ext cx="901700" cy="28257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89E1ADDD-F1E6-4C9D-8CDE-3BD371656CC4}" type="TxLink">
            <a:rPr lang="en-US" sz="1100" b="0" i="0" u="none" strike="noStrike">
              <a:solidFill>
                <a:srgbClr val="3F3F76"/>
              </a:solidFill>
              <a:latin typeface="Calibri"/>
              <a:cs typeface="Calibri"/>
            </a:rPr>
            <a:pPr algn="l"/>
            <a:t> </a:t>
          </a:fld>
          <a:endParaRPr lang="en-AU" sz="1100"/>
        </a:p>
      </xdr:txBody>
    </xdr:sp>
    <xdr:clientData/>
  </xdr:twoCellAnchor>
  <xdr:twoCellAnchor>
    <xdr:from>
      <xdr:col>23</xdr:col>
      <xdr:colOff>8598</xdr:colOff>
      <xdr:row>19</xdr:row>
      <xdr:rowOff>66834</xdr:rowOff>
    </xdr:from>
    <xdr:to>
      <xdr:col>30</xdr:col>
      <xdr:colOff>404815</xdr:colOff>
      <xdr:row>43</xdr:row>
      <xdr:rowOff>83346</xdr:rowOff>
    </xdr:to>
    <xdr:cxnSp macro="">
      <xdr:nvCxnSpPr>
        <xdr:cNvPr id="50" name="Straight Arrow Connector 67">
          <a:extLst>
            <a:ext uri="{FF2B5EF4-FFF2-40B4-BE49-F238E27FC236}">
              <a16:creationId xmlns:a16="http://schemas.microsoft.com/office/drawing/2014/main" id="{174637B3-E1BC-476A-81A9-CA323A579E0D}"/>
            </a:ext>
          </a:extLst>
        </xdr:cNvPr>
        <xdr:cNvCxnSpPr>
          <a:cxnSpLocks/>
          <a:stCxn id="3" idx="2"/>
        </xdr:cNvCxnSpPr>
      </xdr:nvCxnSpPr>
      <xdr:spPr>
        <a:xfrm rot="16200000" flipH="1">
          <a:off x="39898651" y="4725206"/>
          <a:ext cx="4366262" cy="4663417"/>
        </a:xfrm>
        <a:prstGeom prst="bentConnector2">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230717</xdr:colOff>
      <xdr:row>26</xdr:row>
      <xdr:rowOff>8995</xdr:rowOff>
    </xdr:from>
    <xdr:to>
      <xdr:col>29</xdr:col>
      <xdr:colOff>476250</xdr:colOff>
      <xdr:row>27</xdr:row>
      <xdr:rowOff>71437</xdr:rowOff>
    </xdr:to>
    <xdr:sp macro="" textlink="$S$13">
      <xdr:nvSpPr>
        <xdr:cNvPr id="51" name="S2_to_Op">
          <a:extLst>
            <a:ext uri="{FF2B5EF4-FFF2-40B4-BE49-F238E27FC236}">
              <a16:creationId xmlns:a16="http://schemas.microsoft.com/office/drawing/2014/main" id="{81BE3362-B595-4F70-AB69-AD14E7C8C04F}"/>
            </a:ext>
          </a:extLst>
        </xdr:cNvPr>
        <xdr:cNvSpPr txBox="1"/>
      </xdr:nvSpPr>
      <xdr:spPr>
        <a:xfrm>
          <a:off x="43017017" y="6089120"/>
          <a:ext cx="855133" cy="237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27FE302-CE2C-4601-AE81-F44DFD0F0479}"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30</xdr:col>
      <xdr:colOff>59532</xdr:colOff>
      <xdr:row>26</xdr:row>
      <xdr:rowOff>2644</xdr:rowOff>
    </xdr:from>
    <xdr:to>
      <xdr:col>31</xdr:col>
      <xdr:colOff>345811</xdr:colOff>
      <xdr:row>27</xdr:row>
      <xdr:rowOff>47623</xdr:rowOff>
    </xdr:to>
    <xdr:sp macro="" textlink="$S$12">
      <xdr:nvSpPr>
        <xdr:cNvPr id="52" name="S2_to_Op">
          <a:extLst>
            <a:ext uri="{FF2B5EF4-FFF2-40B4-BE49-F238E27FC236}">
              <a16:creationId xmlns:a16="http://schemas.microsoft.com/office/drawing/2014/main" id="{04C1E93D-F7DD-4B23-BC8D-32CFF5EBD90A}"/>
            </a:ext>
          </a:extLst>
        </xdr:cNvPr>
        <xdr:cNvSpPr txBox="1"/>
      </xdr:nvSpPr>
      <xdr:spPr>
        <a:xfrm>
          <a:off x="44065032" y="6079594"/>
          <a:ext cx="895879" cy="229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F88D314-9627-47E5-85B0-5D6CBD034231}" type="TxLink">
            <a:rPr lang="en-US" sz="950" b="0" i="0" u="none" strike="noStrike">
              <a:solidFill>
                <a:srgbClr val="000000"/>
              </a:solidFill>
              <a:latin typeface="Arial"/>
              <a:cs typeface="Arial"/>
            </a:rPr>
            <a:pPr algn="ctr"/>
            <a:t>0 </a:t>
          </a:fld>
          <a:endParaRPr lang="en-AU" sz="1100"/>
        </a:p>
      </xdr:txBody>
    </xdr:sp>
    <xdr:clientData/>
  </xdr:twoCellAnchor>
  <xdr:twoCellAnchor>
    <xdr:from>
      <xdr:col>24</xdr:col>
      <xdr:colOff>71438</xdr:colOff>
      <xdr:row>42</xdr:row>
      <xdr:rowOff>119062</xdr:rowOff>
    </xdr:from>
    <xdr:to>
      <xdr:col>25</xdr:col>
      <xdr:colOff>186267</xdr:colOff>
      <xdr:row>43</xdr:row>
      <xdr:rowOff>155045</xdr:rowOff>
    </xdr:to>
    <xdr:sp macro="" textlink="$S$18">
      <xdr:nvSpPr>
        <xdr:cNvPr id="53" name="I_to_D">
          <a:extLst>
            <a:ext uri="{FF2B5EF4-FFF2-40B4-BE49-F238E27FC236}">
              <a16:creationId xmlns:a16="http://schemas.microsoft.com/office/drawing/2014/main" id="{0789A36A-1B28-43EE-A60F-143B59D181DC}"/>
            </a:ext>
          </a:extLst>
        </xdr:cNvPr>
        <xdr:cNvSpPr txBox="1"/>
      </xdr:nvSpPr>
      <xdr:spPr>
        <a:xfrm>
          <a:off x="40416163" y="9094787"/>
          <a:ext cx="724429" cy="213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58ABACC-13EB-47E7-8F35-D844B4FEC910}"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30</xdr:col>
      <xdr:colOff>399257</xdr:colOff>
      <xdr:row>19</xdr:row>
      <xdr:rowOff>107156</xdr:rowOff>
    </xdr:from>
    <xdr:to>
      <xdr:col>31</xdr:col>
      <xdr:colOff>573882</xdr:colOff>
      <xdr:row>20</xdr:row>
      <xdr:rowOff>174358</xdr:rowOff>
    </xdr:to>
    <xdr:sp macro="" textlink="$S$41">
      <xdr:nvSpPr>
        <xdr:cNvPr id="54" name="S2_node">
          <a:extLst>
            <a:ext uri="{FF2B5EF4-FFF2-40B4-BE49-F238E27FC236}">
              <a16:creationId xmlns:a16="http://schemas.microsoft.com/office/drawing/2014/main" id="{C836278F-4EA2-4834-8C2B-E8B4C2FC2E00}"/>
            </a:ext>
          </a:extLst>
        </xdr:cNvPr>
        <xdr:cNvSpPr txBox="1"/>
      </xdr:nvSpPr>
      <xdr:spPr>
        <a:xfrm>
          <a:off x="44404757" y="4914106"/>
          <a:ext cx="784225" cy="25135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fld id="{B1E6A298-B052-4D69-A1AF-25F5369C3CD4}" type="TxLink">
            <a:rPr lang="en-US" sz="1100" b="0" i="0" u="none" strike="noStrike">
              <a:solidFill>
                <a:srgbClr val="000000"/>
              </a:solidFill>
              <a:latin typeface="Calibri"/>
              <a:cs typeface="Calibri"/>
            </a:rPr>
            <a:pPr algn="ctr"/>
            <a:t>0 </a:t>
          </a:fld>
          <a:endParaRPr lang="en-AU" sz="1100">
            <a:solidFill>
              <a:srgbClr val="FF0000"/>
            </a:solidFill>
          </a:endParaRPr>
        </a:p>
      </xdr:txBody>
    </xdr:sp>
    <xdr:clientData/>
  </xdr:twoCellAnchor>
  <xdr:twoCellAnchor>
    <xdr:from>
      <xdr:col>33</xdr:col>
      <xdr:colOff>557213</xdr:colOff>
      <xdr:row>26</xdr:row>
      <xdr:rowOff>140498</xdr:rowOff>
    </xdr:from>
    <xdr:to>
      <xdr:col>34</xdr:col>
      <xdr:colOff>557213</xdr:colOff>
      <xdr:row>28</xdr:row>
      <xdr:rowOff>7147</xdr:rowOff>
    </xdr:to>
    <xdr:sp macro="" textlink="">
      <xdr:nvSpPr>
        <xdr:cNvPr id="55" name="Rectangle 54">
          <a:extLst>
            <a:ext uri="{FF2B5EF4-FFF2-40B4-BE49-F238E27FC236}">
              <a16:creationId xmlns:a16="http://schemas.microsoft.com/office/drawing/2014/main" id="{C1C13CC0-9D82-47A6-80DA-D159AEDD952F}"/>
            </a:ext>
          </a:extLst>
        </xdr:cNvPr>
        <xdr:cNvSpPr/>
      </xdr:nvSpPr>
      <xdr:spPr>
        <a:xfrm>
          <a:off x="46360557" y="6474623"/>
          <a:ext cx="607219" cy="223837"/>
        </a:xfrm>
        <a:prstGeom prst="rect">
          <a:avLst/>
        </a:prstGeom>
        <a:solidFill>
          <a:schemeClr val="accent4">
            <a:lumMod val="60000"/>
            <a:lumOff val="4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12</xdr:col>
      <xdr:colOff>892175</xdr:colOff>
      <xdr:row>18</xdr:row>
      <xdr:rowOff>114300</xdr:rowOff>
    </xdr:from>
    <xdr:to>
      <xdr:col>24</xdr:col>
      <xdr:colOff>209550</xdr:colOff>
      <xdr:row>32</xdr:row>
      <xdr:rowOff>114300</xdr:rowOff>
    </xdr:to>
    <mc:AlternateContent xmlns:mc="http://schemas.openxmlformats.org/markup-compatibility/2006" xmlns:sle15="http://schemas.microsoft.com/office/drawing/2012/slicer">
      <mc:Choice Requires="sle15">
        <xdr:graphicFrame macro="">
          <xdr:nvGraphicFramePr>
            <xdr:cNvPr id="2" name="Section_a">
              <a:extLst>
                <a:ext uri="{FF2B5EF4-FFF2-40B4-BE49-F238E27FC236}">
                  <a16:creationId xmlns:a16="http://schemas.microsoft.com/office/drawing/2014/main" id="{2F87F83D-87CB-4D75-97A7-29801641B137}"/>
                </a:ext>
              </a:extLst>
            </xdr:cNvPr>
            <xdr:cNvGraphicFramePr/>
          </xdr:nvGraphicFramePr>
          <xdr:xfrm>
            <a:off x="0" y="0"/>
            <a:ext cx="0" cy="0"/>
          </xdr:xfrm>
          <a:graphic>
            <a:graphicData uri="http://schemas.microsoft.com/office/drawing/2010/slicer">
              <sle:slicer xmlns:sle="http://schemas.microsoft.com/office/drawing/2010/slicer" name="Section_a"/>
            </a:graphicData>
          </a:graphic>
        </xdr:graphicFrame>
      </mc:Choice>
      <mc:Fallback xmlns="">
        <xdr:sp macro="" textlink="">
          <xdr:nvSpPr>
            <xdr:cNvPr id="0" name=""/>
            <xdr:cNvSpPr>
              <a:spLocks noTextEdit="1"/>
            </xdr:cNvSpPr>
          </xdr:nvSpPr>
          <xdr:spPr>
            <a:xfrm>
              <a:off x="2111375" y="3425825"/>
              <a:ext cx="1831975" cy="253365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2</xdr:col>
      <xdr:colOff>370417</xdr:colOff>
      <xdr:row>59</xdr:row>
      <xdr:rowOff>52917</xdr:rowOff>
    </xdr:from>
    <xdr:to>
      <xdr:col>7</xdr:col>
      <xdr:colOff>982838</xdr:colOff>
      <xdr:row>61</xdr:row>
      <xdr:rowOff>158269</xdr:rowOff>
    </xdr:to>
    <xdr:sp macro="" textlink="">
      <xdr:nvSpPr>
        <xdr:cNvPr id="16" name="Rounded Rectangle 43">
          <a:extLst>
            <a:ext uri="{FF2B5EF4-FFF2-40B4-BE49-F238E27FC236}">
              <a16:creationId xmlns:a16="http://schemas.microsoft.com/office/drawing/2014/main" id="{89F54F07-A44F-4FF5-BB64-686335143D6D}"/>
            </a:ext>
          </a:extLst>
        </xdr:cNvPr>
        <xdr:cNvSpPr/>
      </xdr:nvSpPr>
      <xdr:spPr>
        <a:xfrm>
          <a:off x="4519084" y="12509500"/>
          <a:ext cx="7914921" cy="465186"/>
        </a:xfrm>
        <a:prstGeom prst="rect">
          <a:avLst/>
        </a:prstGeom>
        <a:solidFill>
          <a:schemeClr val="accent3">
            <a:lumMod val="75000"/>
          </a:schemeClr>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Mass balance: I + S2 (previous quarter) = </a:t>
          </a:r>
          <a:r>
            <a:rPr lang="en-US" sz="1600" b="1" kern="0">
              <a:solidFill>
                <a:srgbClr val="FFFFFF"/>
              </a:solidFill>
              <a:latin typeface="Arial"/>
              <a:ea typeface="Times New Roman" panose="02020603050405020304" pitchFamily="18" charset="0"/>
              <a:cs typeface="Times New Roman"/>
            </a:rPr>
            <a:t>O + S1 (current quarter) + Op + D</a:t>
          </a:r>
          <a:endParaRPr kumimoji="0" lang="en-AU" sz="1600" b="0" i="0" u="none" strike="noStrike" kern="0" cap="none" spc="0" normalizeH="0" baseline="0">
            <a:ln>
              <a:noFill/>
            </a:ln>
            <a:solidFill>
              <a:sysClr val="window" lastClr="FFFFFF"/>
            </a:solidFill>
            <a:effectLst/>
            <a:uLnTx/>
            <a:uFillTx/>
            <a:latin typeface="Times New Roman"/>
            <a:ea typeface="Times New Roman" panose="02020603050405020304" pitchFamily="18" charset="0"/>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390455</xdr:colOff>
      <xdr:row>12</xdr:row>
      <xdr:rowOff>83345</xdr:rowOff>
    </xdr:from>
    <xdr:to>
      <xdr:col>33</xdr:col>
      <xdr:colOff>292100</xdr:colOff>
      <xdr:row>45</xdr:row>
      <xdr:rowOff>69057</xdr:rowOff>
    </xdr:to>
    <xdr:sp macro="" textlink="">
      <xdr:nvSpPr>
        <xdr:cNvPr id="37" name="Rectangle 36">
          <a:extLst>
            <a:ext uri="{FF2B5EF4-FFF2-40B4-BE49-F238E27FC236}">
              <a16:creationId xmlns:a16="http://schemas.microsoft.com/office/drawing/2014/main" id="{B155D446-7355-4536-9C2F-3D156E50D176}"/>
            </a:ext>
          </a:extLst>
        </xdr:cNvPr>
        <xdr:cNvSpPr/>
      </xdr:nvSpPr>
      <xdr:spPr>
        <a:xfrm>
          <a:off x="39216736" y="2809876"/>
          <a:ext cx="5366614" cy="6069806"/>
        </a:xfrm>
        <a:prstGeom prst="rect">
          <a:avLst/>
        </a:prstGeom>
        <a:solidFill>
          <a:schemeClr val="bg2"/>
        </a:solidFill>
        <a:ln>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22</xdr:col>
      <xdr:colOff>116418</xdr:colOff>
      <xdr:row>14</xdr:row>
      <xdr:rowOff>178593</xdr:rowOff>
    </xdr:from>
    <xdr:to>
      <xdr:col>23</xdr:col>
      <xdr:colOff>504821</xdr:colOff>
      <xdr:row>19</xdr:row>
      <xdr:rowOff>63659</xdr:rowOff>
    </xdr:to>
    <xdr:sp macro="" textlink="">
      <xdr:nvSpPr>
        <xdr:cNvPr id="38" name="Rounded Rectangle 43">
          <a:extLst>
            <a:ext uri="{FF2B5EF4-FFF2-40B4-BE49-F238E27FC236}">
              <a16:creationId xmlns:a16="http://schemas.microsoft.com/office/drawing/2014/main" id="{111E989E-2C28-476D-9D7C-8DEBF25867F3}"/>
            </a:ext>
          </a:extLst>
        </xdr:cNvPr>
        <xdr:cNvSpPr/>
      </xdr:nvSpPr>
      <xdr:spPr>
        <a:xfrm>
          <a:off x="47836668" y="3286918"/>
          <a:ext cx="1001178" cy="980441"/>
        </a:xfrm>
        <a:prstGeom prst="rect">
          <a:avLst/>
        </a:prstGeom>
        <a:solidFill>
          <a:srgbClr val="55575A"/>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In (I)</a:t>
          </a:r>
          <a:endParaRPr kumimoji="0" lang="en-AU"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27</xdr:col>
      <xdr:colOff>314474</xdr:colOff>
      <xdr:row>8</xdr:row>
      <xdr:rowOff>35718</xdr:rowOff>
    </xdr:from>
    <xdr:to>
      <xdr:col>29</xdr:col>
      <xdr:colOff>314300</xdr:colOff>
      <xdr:row>9</xdr:row>
      <xdr:rowOff>139700</xdr:rowOff>
    </xdr:to>
    <xdr:sp macro="" textlink="">
      <xdr:nvSpPr>
        <xdr:cNvPr id="39" name="Rounded Rectangle 43">
          <a:extLst>
            <a:ext uri="{FF2B5EF4-FFF2-40B4-BE49-F238E27FC236}">
              <a16:creationId xmlns:a16="http://schemas.microsoft.com/office/drawing/2014/main" id="{CA1962EF-3958-453B-9344-50F9F4B7B760}"/>
            </a:ext>
          </a:extLst>
        </xdr:cNvPr>
        <xdr:cNvSpPr/>
      </xdr:nvSpPr>
      <xdr:spPr>
        <a:xfrm>
          <a:off x="51079549" y="1854993"/>
          <a:ext cx="1225376" cy="478632"/>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Out (O)</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458385</xdr:colOff>
      <xdr:row>7</xdr:row>
      <xdr:rowOff>211311</xdr:rowOff>
    </xdr:from>
    <xdr:to>
      <xdr:col>36</xdr:col>
      <xdr:colOff>49558</xdr:colOff>
      <xdr:row>10</xdr:row>
      <xdr:rowOff>163512</xdr:rowOff>
    </xdr:to>
    <xdr:sp macro="" textlink="">
      <xdr:nvSpPr>
        <xdr:cNvPr id="40" name="Rounded Rectangle 43">
          <a:extLst>
            <a:ext uri="{FF2B5EF4-FFF2-40B4-BE49-F238E27FC236}">
              <a16:creationId xmlns:a16="http://schemas.microsoft.com/office/drawing/2014/main" id="{B4BE62DA-CCCB-41E8-A0A7-E0F9207CE8EB}"/>
            </a:ext>
          </a:extLst>
        </xdr:cNvPr>
        <xdr:cNvSpPr/>
      </xdr:nvSpPr>
      <xdr:spPr>
        <a:xfrm>
          <a:off x="54884235" y="1659111"/>
          <a:ext cx="1416798" cy="882476"/>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Resource Recovery</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29</xdr:col>
      <xdr:colOff>452438</xdr:colOff>
      <xdr:row>33</xdr:row>
      <xdr:rowOff>163001</xdr:rowOff>
    </xdr:from>
    <xdr:to>
      <xdr:col>32</xdr:col>
      <xdr:colOff>74614</xdr:colOff>
      <xdr:row>37</xdr:row>
      <xdr:rowOff>15875</xdr:rowOff>
    </xdr:to>
    <xdr:sp macro="" textlink="">
      <xdr:nvSpPr>
        <xdr:cNvPr id="41" name="Rounded Rectangle 43">
          <a:extLst>
            <a:ext uri="{FF2B5EF4-FFF2-40B4-BE49-F238E27FC236}">
              <a16:creationId xmlns:a16="http://schemas.microsoft.com/office/drawing/2014/main" id="{A80B8CF4-7A03-4A85-8133-7ACD26AFD277}"/>
            </a:ext>
          </a:extLst>
        </xdr:cNvPr>
        <xdr:cNvSpPr/>
      </xdr:nvSpPr>
      <xdr:spPr>
        <a:xfrm>
          <a:off x="42314813" y="6830501"/>
          <a:ext cx="1443832" cy="567249"/>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r>
            <a:rPr kumimoji="0" lang="en-US" sz="12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Operational use</a:t>
          </a:r>
          <a:r>
            <a:rPr lang="en-US" sz="1200" b="1" kern="0">
              <a:solidFill>
                <a:srgbClr val="FFFFFF"/>
              </a:solidFill>
              <a:latin typeface="Arial"/>
              <a:ea typeface="Times New Roman" panose="02020603050405020304" pitchFamily="18" charset="0"/>
              <a:cs typeface="Times New Roman"/>
            </a:rPr>
            <a:t> (Op)</a:t>
          </a:r>
          <a:endParaRPr kumimoji="0" lang="en-AU" sz="12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30</xdr:col>
      <xdr:colOff>420986</xdr:colOff>
      <xdr:row>38</xdr:row>
      <xdr:rowOff>47625</xdr:rowOff>
    </xdr:from>
    <xdr:to>
      <xdr:col>33</xdr:col>
      <xdr:colOff>11895</xdr:colOff>
      <xdr:row>44</xdr:row>
      <xdr:rowOff>8301</xdr:rowOff>
    </xdr:to>
    <xdr:sp macro="" textlink="">
      <xdr:nvSpPr>
        <xdr:cNvPr id="42" name="Rounded Rectangle 43">
          <a:extLst>
            <a:ext uri="{FF2B5EF4-FFF2-40B4-BE49-F238E27FC236}">
              <a16:creationId xmlns:a16="http://schemas.microsoft.com/office/drawing/2014/main" id="{77AC81B3-4737-429F-B888-7A22D7E9B55E}"/>
            </a:ext>
          </a:extLst>
        </xdr:cNvPr>
        <xdr:cNvSpPr/>
      </xdr:nvSpPr>
      <xdr:spPr>
        <a:xfrm>
          <a:off x="42890580" y="7608094"/>
          <a:ext cx="1412565" cy="1032238"/>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Disposal</a:t>
          </a:r>
          <a:r>
            <a:rPr lang="en-US" sz="1600" b="1" kern="0">
              <a:solidFill>
                <a:srgbClr val="FFFFFF"/>
              </a:solidFill>
              <a:latin typeface="Arial"/>
              <a:ea typeface="Times New Roman" panose="02020603050405020304" pitchFamily="18" charset="0"/>
              <a:cs typeface="Times New Roman"/>
            </a:rPr>
            <a:t> (D)</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425884</xdr:colOff>
      <xdr:row>38</xdr:row>
      <xdr:rowOff>47625</xdr:rowOff>
    </xdr:from>
    <xdr:to>
      <xdr:col>36</xdr:col>
      <xdr:colOff>559602</xdr:colOff>
      <xdr:row>41</xdr:row>
      <xdr:rowOff>53976</xdr:rowOff>
    </xdr:to>
    <xdr:sp macro="" textlink="">
      <xdr:nvSpPr>
        <xdr:cNvPr id="43" name="Rounded Rectangle 43">
          <a:extLst>
            <a:ext uri="{FF2B5EF4-FFF2-40B4-BE49-F238E27FC236}">
              <a16:creationId xmlns:a16="http://schemas.microsoft.com/office/drawing/2014/main" id="{D07209D7-0283-4F58-A6B4-D8F519E05FCD}"/>
            </a:ext>
          </a:extLst>
        </xdr:cNvPr>
        <xdr:cNvSpPr/>
      </xdr:nvSpPr>
      <xdr:spPr>
        <a:xfrm>
          <a:off x="44717134" y="7608094"/>
          <a:ext cx="1955374" cy="542132"/>
        </a:xfrm>
        <a:prstGeom prst="rect">
          <a:avLst/>
        </a:prstGeom>
        <a:solidFill>
          <a:schemeClr val="accent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Waste Levy</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425884</xdr:colOff>
      <xdr:row>34</xdr:row>
      <xdr:rowOff>1056</xdr:rowOff>
    </xdr:from>
    <xdr:to>
      <xdr:col>36</xdr:col>
      <xdr:colOff>562778</xdr:colOff>
      <xdr:row>36</xdr:row>
      <xdr:rowOff>166688</xdr:rowOff>
    </xdr:to>
    <xdr:sp macro="" textlink="">
      <xdr:nvSpPr>
        <xdr:cNvPr id="44" name="Rounded Rectangle 43">
          <a:extLst>
            <a:ext uri="{FF2B5EF4-FFF2-40B4-BE49-F238E27FC236}">
              <a16:creationId xmlns:a16="http://schemas.microsoft.com/office/drawing/2014/main" id="{A8C790A2-A872-4822-98FA-98202B726EC3}"/>
            </a:ext>
          </a:extLst>
        </xdr:cNvPr>
        <xdr:cNvSpPr/>
      </xdr:nvSpPr>
      <xdr:spPr>
        <a:xfrm>
          <a:off x="44717134" y="6847150"/>
          <a:ext cx="1958550" cy="522819"/>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As per EPA publication 332.8</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23</xdr:col>
      <xdr:colOff>8597</xdr:colOff>
      <xdr:row>19</xdr:row>
      <xdr:rowOff>66834</xdr:rowOff>
    </xdr:from>
    <xdr:to>
      <xdr:col>29</xdr:col>
      <xdr:colOff>449262</xdr:colOff>
      <xdr:row>35</xdr:row>
      <xdr:rowOff>87850</xdr:rowOff>
    </xdr:to>
    <xdr:cxnSp macro="">
      <xdr:nvCxnSpPr>
        <xdr:cNvPr id="45" name="Straight Arrow Connector 31">
          <a:extLst>
            <a:ext uri="{FF2B5EF4-FFF2-40B4-BE49-F238E27FC236}">
              <a16:creationId xmlns:a16="http://schemas.microsoft.com/office/drawing/2014/main" id="{A863A3F6-EFE8-4F70-8E56-02E690C71DC7}"/>
            </a:ext>
          </a:extLst>
        </xdr:cNvPr>
        <xdr:cNvCxnSpPr>
          <a:cxnSpLocks/>
          <a:stCxn id="38" idx="2"/>
          <a:endCxn id="41" idx="1"/>
        </xdr:cNvCxnSpPr>
      </xdr:nvCxnSpPr>
      <xdr:spPr>
        <a:xfrm rot="16200000" flipH="1">
          <a:off x="38830391" y="3631291"/>
          <a:ext cx="2878516" cy="408397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317475</xdr:colOff>
      <xdr:row>8</xdr:row>
      <xdr:rowOff>273843</xdr:rowOff>
    </xdr:from>
    <xdr:to>
      <xdr:col>33</xdr:col>
      <xdr:colOff>458385</xdr:colOff>
      <xdr:row>8</xdr:row>
      <xdr:rowOff>281074</xdr:rowOff>
    </xdr:to>
    <xdr:cxnSp macro="">
      <xdr:nvCxnSpPr>
        <xdr:cNvPr id="46" name="Straight Arrow Connector 45">
          <a:extLst>
            <a:ext uri="{FF2B5EF4-FFF2-40B4-BE49-F238E27FC236}">
              <a16:creationId xmlns:a16="http://schemas.microsoft.com/office/drawing/2014/main" id="{19B7546A-4A51-4419-BE4E-A10818A9A369}"/>
            </a:ext>
          </a:extLst>
        </xdr:cNvPr>
        <xdr:cNvCxnSpPr>
          <a:cxnSpLocks/>
          <a:stCxn id="39" idx="3"/>
          <a:endCxn id="40" idx="1"/>
        </xdr:cNvCxnSpPr>
      </xdr:nvCxnSpPr>
      <xdr:spPr>
        <a:xfrm>
          <a:off x="52301750" y="2096293"/>
          <a:ext cx="2582485" cy="8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7010</xdr:colOff>
      <xdr:row>19</xdr:row>
      <xdr:rowOff>173990</xdr:rowOff>
    </xdr:from>
    <xdr:to>
      <xdr:col>30</xdr:col>
      <xdr:colOff>420986</xdr:colOff>
      <xdr:row>41</xdr:row>
      <xdr:rowOff>27963</xdr:rowOff>
    </xdr:to>
    <xdr:cxnSp macro="">
      <xdr:nvCxnSpPr>
        <xdr:cNvPr id="47" name="Straight Arrow Connector 67">
          <a:extLst>
            <a:ext uri="{FF2B5EF4-FFF2-40B4-BE49-F238E27FC236}">
              <a16:creationId xmlns:a16="http://schemas.microsoft.com/office/drawing/2014/main" id="{65EF5E1D-984C-49A6-850C-3534366E1DBF}"/>
            </a:ext>
          </a:extLst>
        </xdr:cNvPr>
        <xdr:cNvCxnSpPr>
          <a:cxnSpLocks/>
          <a:endCxn id="42" idx="1"/>
        </xdr:cNvCxnSpPr>
      </xdr:nvCxnSpPr>
      <xdr:spPr>
        <a:xfrm>
          <a:off x="38226073" y="4341178"/>
          <a:ext cx="4664507" cy="3783035"/>
        </a:xfrm>
        <a:prstGeom prst="bentConnector3">
          <a:avLst>
            <a:gd name="adj1" fmla="val -6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8720</xdr:colOff>
      <xdr:row>39</xdr:row>
      <xdr:rowOff>140097</xdr:rowOff>
    </xdr:from>
    <xdr:to>
      <xdr:col>33</xdr:col>
      <xdr:colOff>425884</xdr:colOff>
      <xdr:row>41</xdr:row>
      <xdr:rowOff>27963</xdr:rowOff>
    </xdr:to>
    <xdr:cxnSp macro="">
      <xdr:nvCxnSpPr>
        <xdr:cNvPr id="48" name="Straight Arrow Connector 71">
          <a:extLst>
            <a:ext uri="{FF2B5EF4-FFF2-40B4-BE49-F238E27FC236}">
              <a16:creationId xmlns:a16="http://schemas.microsoft.com/office/drawing/2014/main" id="{73BA8D89-5FCF-4A86-BF8C-31EF85724636}"/>
            </a:ext>
          </a:extLst>
        </xdr:cNvPr>
        <xdr:cNvCxnSpPr>
          <a:cxnSpLocks/>
          <a:stCxn id="42" idx="3"/>
          <a:endCxn id="43" idx="1"/>
        </xdr:cNvCxnSpPr>
      </xdr:nvCxnSpPr>
      <xdr:spPr>
        <a:xfrm flipV="1">
          <a:off x="44299970" y="7879160"/>
          <a:ext cx="417164" cy="245053"/>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32</xdr:col>
      <xdr:colOff>74614</xdr:colOff>
      <xdr:row>35</xdr:row>
      <xdr:rowOff>83872</xdr:rowOff>
    </xdr:from>
    <xdr:to>
      <xdr:col>33</xdr:col>
      <xdr:colOff>425884</xdr:colOff>
      <xdr:row>35</xdr:row>
      <xdr:rowOff>87850</xdr:rowOff>
    </xdr:to>
    <xdr:cxnSp macro="">
      <xdr:nvCxnSpPr>
        <xdr:cNvPr id="49" name="Straight Arrow Connector 76">
          <a:extLst>
            <a:ext uri="{FF2B5EF4-FFF2-40B4-BE49-F238E27FC236}">
              <a16:creationId xmlns:a16="http://schemas.microsoft.com/office/drawing/2014/main" id="{4C1CDC8E-57D8-4C06-96A7-8AA3EFEAF6AA}"/>
            </a:ext>
          </a:extLst>
        </xdr:cNvPr>
        <xdr:cNvCxnSpPr>
          <a:cxnSpLocks/>
          <a:stCxn id="41" idx="3"/>
          <a:endCxn id="44" idx="1"/>
        </xdr:cNvCxnSpPr>
      </xdr:nvCxnSpPr>
      <xdr:spPr>
        <a:xfrm flipV="1">
          <a:off x="43758645" y="7108560"/>
          <a:ext cx="958489" cy="3978"/>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24</xdr:col>
      <xdr:colOff>386132</xdr:colOff>
      <xdr:row>43</xdr:row>
      <xdr:rowOff>125728</xdr:rowOff>
    </xdr:from>
    <xdr:to>
      <xdr:col>29</xdr:col>
      <xdr:colOff>558749</xdr:colOff>
      <xdr:row>45</xdr:row>
      <xdr:rowOff>97655</xdr:rowOff>
    </xdr:to>
    <xdr:sp macro="" textlink="">
      <xdr:nvSpPr>
        <xdr:cNvPr id="50" name="TextBox 2">
          <a:extLst>
            <a:ext uri="{FF2B5EF4-FFF2-40B4-BE49-F238E27FC236}">
              <a16:creationId xmlns:a16="http://schemas.microsoft.com/office/drawing/2014/main" id="{B2D9179E-3CD4-44BE-84A2-8378E00F9087}"/>
            </a:ext>
          </a:extLst>
        </xdr:cNvPr>
        <xdr:cNvSpPr txBox="1"/>
      </xdr:nvSpPr>
      <xdr:spPr>
        <a:xfrm>
          <a:off x="39212413" y="8579166"/>
          <a:ext cx="3208711" cy="329114"/>
        </a:xfrm>
        <a:prstGeom prst="rect">
          <a:avLst/>
        </a:prstGeom>
        <a:noFill/>
      </xdr:spPr>
      <xdr:txBody>
        <a:bodyPr rot="0" spcFirstLastPara="0" vert="horz" wrap="square" lIns="91440" tIns="45720" rIns="91440" bIns="4572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Landfill operational boundary</a:t>
          </a:r>
        </a:p>
      </xdr:txBody>
    </xdr:sp>
    <xdr:clientData/>
  </xdr:twoCellAnchor>
  <xdr:twoCellAnchor>
    <xdr:from>
      <xdr:col>33</xdr:col>
      <xdr:colOff>429059</xdr:colOff>
      <xdr:row>41</xdr:row>
      <xdr:rowOff>88106</xdr:rowOff>
    </xdr:from>
    <xdr:to>
      <xdr:col>36</xdr:col>
      <xdr:colOff>559603</xdr:colOff>
      <xdr:row>45</xdr:row>
      <xdr:rowOff>112679</xdr:rowOff>
    </xdr:to>
    <xdr:sp macro="" textlink="">
      <xdr:nvSpPr>
        <xdr:cNvPr id="51" name="Rounded Rectangle 43">
          <a:extLst>
            <a:ext uri="{FF2B5EF4-FFF2-40B4-BE49-F238E27FC236}">
              <a16:creationId xmlns:a16="http://schemas.microsoft.com/office/drawing/2014/main" id="{FD8969E5-720F-4912-8ABC-7D80149B9523}"/>
            </a:ext>
          </a:extLst>
        </xdr:cNvPr>
        <xdr:cNvSpPr/>
      </xdr:nvSpPr>
      <xdr:spPr>
        <a:xfrm>
          <a:off x="44720309" y="8184356"/>
          <a:ext cx="1952200" cy="738948"/>
        </a:xfrm>
        <a:prstGeom prst="rect">
          <a:avLst/>
        </a:prstGeom>
        <a:solidFill>
          <a:schemeClr val="accent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Waste not subject to Levy</a:t>
          </a:r>
        </a:p>
        <a:p>
          <a:pPr marL="0" marR="0" lvl="0" indent="0" algn="ctr" defTabSz="914400" eaLnBrk="1" fontAlgn="auto" latinLnBrk="0" hangingPunct="1">
            <a:lnSpc>
              <a:spcPct val="100000"/>
            </a:lnSpc>
            <a:spcBef>
              <a:spcPts val="0"/>
            </a:spcBef>
            <a:spcAft>
              <a:spcPts val="0"/>
            </a:spcAft>
            <a:buClrTx/>
            <a:buSzTx/>
            <a:buFontTx/>
            <a:buNone/>
            <a:tabLst/>
            <a:defRPr/>
          </a:pPr>
          <a:r>
            <a:rPr lang="en-US" sz="1050" kern="0">
              <a:solidFill>
                <a:srgbClr val="FFFFFF"/>
              </a:solidFill>
              <a:latin typeface="Arial"/>
              <a:ea typeface="Times New Roman" panose="02020603050405020304" pitchFamily="18" charset="0"/>
              <a:cs typeface="Times New Roman" panose="02020603050405020304" pitchFamily="18" charset="0"/>
            </a:rPr>
            <a:t>e.g. disaster waste </a:t>
          </a:r>
          <a:endParaRPr kumimoji="0" lang="en-AU" sz="105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8720</xdr:colOff>
      <xdr:row>41</xdr:row>
      <xdr:rowOff>27963</xdr:rowOff>
    </xdr:from>
    <xdr:to>
      <xdr:col>33</xdr:col>
      <xdr:colOff>425884</xdr:colOff>
      <xdr:row>43</xdr:row>
      <xdr:rowOff>98805</xdr:rowOff>
    </xdr:to>
    <xdr:cxnSp macro="">
      <xdr:nvCxnSpPr>
        <xdr:cNvPr id="52" name="Straight Arrow Connector 70">
          <a:extLst>
            <a:ext uri="{FF2B5EF4-FFF2-40B4-BE49-F238E27FC236}">
              <a16:creationId xmlns:a16="http://schemas.microsoft.com/office/drawing/2014/main" id="{E65D171A-FFEA-4926-946E-500468CED5EA}"/>
            </a:ext>
          </a:extLst>
        </xdr:cNvPr>
        <xdr:cNvCxnSpPr>
          <a:cxnSpLocks/>
          <a:stCxn id="42" idx="3"/>
          <a:endCxn id="51" idx="1"/>
        </xdr:cNvCxnSpPr>
      </xdr:nvCxnSpPr>
      <xdr:spPr>
        <a:xfrm>
          <a:off x="44299970" y="8124213"/>
          <a:ext cx="417164" cy="428030"/>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23</xdr:col>
      <xdr:colOff>504821</xdr:colOff>
      <xdr:row>16</xdr:row>
      <xdr:rowOff>305196</xdr:rowOff>
    </xdr:from>
    <xdr:to>
      <xdr:col>25</xdr:col>
      <xdr:colOff>447675</xdr:colOff>
      <xdr:row>16</xdr:row>
      <xdr:rowOff>305673</xdr:rowOff>
    </xdr:to>
    <xdr:cxnSp macro="">
      <xdr:nvCxnSpPr>
        <xdr:cNvPr id="53" name="Straight Arrow Connector 29">
          <a:extLst>
            <a:ext uri="{FF2B5EF4-FFF2-40B4-BE49-F238E27FC236}">
              <a16:creationId xmlns:a16="http://schemas.microsoft.com/office/drawing/2014/main" id="{64AF10CB-AC16-44C8-9B91-6E4101E72ABA}"/>
            </a:ext>
          </a:extLst>
        </xdr:cNvPr>
        <xdr:cNvCxnSpPr>
          <a:cxnSpLocks/>
          <a:stCxn id="38" idx="3"/>
          <a:endCxn id="67" idx="1"/>
        </xdr:cNvCxnSpPr>
      </xdr:nvCxnSpPr>
      <xdr:spPr>
        <a:xfrm flipV="1">
          <a:off x="48837846" y="3772296"/>
          <a:ext cx="1155704" cy="47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588036</xdr:colOff>
      <xdr:row>30</xdr:row>
      <xdr:rowOff>130969</xdr:rowOff>
    </xdr:from>
    <xdr:to>
      <xdr:col>26</xdr:col>
      <xdr:colOff>561314</xdr:colOff>
      <xdr:row>32</xdr:row>
      <xdr:rowOff>30429</xdr:rowOff>
    </xdr:to>
    <xdr:cxnSp macro="">
      <xdr:nvCxnSpPr>
        <xdr:cNvPr id="54" name="Straight Arrow Connector 33">
          <a:extLst>
            <a:ext uri="{FF2B5EF4-FFF2-40B4-BE49-F238E27FC236}">
              <a16:creationId xmlns:a16="http://schemas.microsoft.com/office/drawing/2014/main" id="{A08017E6-895C-4ABC-BB67-A721886BBE34}"/>
            </a:ext>
          </a:extLst>
        </xdr:cNvPr>
        <xdr:cNvCxnSpPr>
          <a:cxnSpLocks/>
          <a:stCxn id="61" idx="0"/>
          <a:endCxn id="65" idx="2"/>
        </xdr:cNvCxnSpPr>
      </xdr:nvCxnSpPr>
      <xdr:spPr>
        <a:xfrm rot="5400000" flipH="1" flipV="1">
          <a:off x="40183461" y="6100763"/>
          <a:ext cx="256647" cy="58049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59531</xdr:colOff>
      <xdr:row>16</xdr:row>
      <xdr:rowOff>303609</xdr:rowOff>
    </xdr:from>
    <xdr:to>
      <xdr:col>29</xdr:col>
      <xdr:colOff>516997</xdr:colOff>
      <xdr:row>16</xdr:row>
      <xdr:rowOff>305196</xdr:rowOff>
    </xdr:to>
    <xdr:cxnSp macro="">
      <xdr:nvCxnSpPr>
        <xdr:cNvPr id="55" name="Straight Arrow Connector 29">
          <a:extLst>
            <a:ext uri="{FF2B5EF4-FFF2-40B4-BE49-F238E27FC236}">
              <a16:creationId xmlns:a16="http://schemas.microsoft.com/office/drawing/2014/main" id="{92EFD525-EAAE-47C2-94F0-AD737AC7CA02}"/>
            </a:ext>
          </a:extLst>
        </xdr:cNvPr>
        <xdr:cNvCxnSpPr>
          <a:cxnSpLocks/>
          <a:stCxn id="67" idx="3"/>
          <a:endCxn id="66" idx="1"/>
        </xdr:cNvCxnSpPr>
      </xdr:nvCxnSpPr>
      <xdr:spPr>
        <a:xfrm flipV="1">
          <a:off x="51437381" y="3770709"/>
          <a:ext cx="1067066" cy="158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314388</xdr:colOff>
      <xdr:row>9</xdr:row>
      <xdr:rowOff>142875</xdr:rowOff>
    </xdr:from>
    <xdr:to>
      <xdr:col>30</xdr:col>
      <xdr:colOff>567447</xdr:colOff>
      <xdr:row>13</xdr:row>
      <xdr:rowOff>-1</xdr:rowOff>
    </xdr:to>
    <xdr:cxnSp macro="">
      <xdr:nvCxnSpPr>
        <xdr:cNvPr id="56" name="Straight Arrow Connector 29">
          <a:extLst>
            <a:ext uri="{FF2B5EF4-FFF2-40B4-BE49-F238E27FC236}">
              <a16:creationId xmlns:a16="http://schemas.microsoft.com/office/drawing/2014/main" id="{FA71FD0A-0FFF-4A3F-B5B7-90EF8BA923A2}"/>
            </a:ext>
          </a:extLst>
        </xdr:cNvPr>
        <xdr:cNvCxnSpPr>
          <a:cxnSpLocks/>
          <a:stCxn id="66" idx="0"/>
          <a:endCxn id="39" idx="2"/>
        </xdr:cNvCxnSpPr>
      </xdr:nvCxnSpPr>
      <xdr:spPr>
        <a:xfrm rot="16200000" flipV="1">
          <a:off x="52128331" y="1891182"/>
          <a:ext cx="593724" cy="147225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555624</xdr:colOff>
      <xdr:row>8</xdr:row>
      <xdr:rowOff>273844</xdr:rowOff>
    </xdr:from>
    <xdr:to>
      <xdr:col>27</xdr:col>
      <xdr:colOff>311298</xdr:colOff>
      <xdr:row>13</xdr:row>
      <xdr:rowOff>30163</xdr:rowOff>
    </xdr:to>
    <xdr:cxnSp macro="">
      <xdr:nvCxnSpPr>
        <xdr:cNvPr id="57" name="Straight Arrow Connector 29">
          <a:extLst>
            <a:ext uri="{FF2B5EF4-FFF2-40B4-BE49-F238E27FC236}">
              <a16:creationId xmlns:a16="http://schemas.microsoft.com/office/drawing/2014/main" id="{9CC2018C-BD4B-4D1A-AA98-648F97F7B896}"/>
            </a:ext>
          </a:extLst>
        </xdr:cNvPr>
        <xdr:cNvCxnSpPr>
          <a:cxnSpLocks/>
          <a:stCxn id="67" idx="0"/>
          <a:endCxn id="39" idx="1"/>
        </xdr:cNvCxnSpPr>
      </xdr:nvCxnSpPr>
      <xdr:spPr>
        <a:xfrm rot="5400000" flipH="1" flipV="1">
          <a:off x="50471064" y="2339504"/>
          <a:ext cx="854869" cy="36844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118269</xdr:colOff>
      <xdr:row>10</xdr:row>
      <xdr:rowOff>50005</xdr:rowOff>
    </xdr:from>
    <xdr:to>
      <xdr:col>27</xdr:col>
      <xdr:colOff>270670</xdr:colOff>
      <xdr:row>11</xdr:row>
      <xdr:rowOff>98423</xdr:rowOff>
    </xdr:to>
    <xdr:sp macro="" textlink="$S$15">
      <xdr:nvSpPr>
        <xdr:cNvPr id="58" name="S1_to_O">
          <a:extLst>
            <a:ext uri="{FF2B5EF4-FFF2-40B4-BE49-F238E27FC236}">
              <a16:creationId xmlns:a16="http://schemas.microsoft.com/office/drawing/2014/main" id="{C7C30199-7C82-483D-9D03-9D977D6EBA36}"/>
            </a:ext>
          </a:extLst>
        </xdr:cNvPr>
        <xdr:cNvSpPr txBox="1"/>
      </xdr:nvSpPr>
      <xdr:spPr>
        <a:xfrm>
          <a:off x="50280094" y="2428080"/>
          <a:ext cx="762001" cy="2325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0E37704-6306-4311-BFEE-6CB73CA44D86}" type="TxLink">
            <a:rPr lang="en-US" sz="950" b="0" i="0" u="none" strike="noStrike">
              <a:solidFill>
                <a:srgbClr val="000000"/>
              </a:solidFill>
              <a:latin typeface="Arial"/>
              <a:cs typeface="Arial"/>
            </a:rPr>
            <a:pPr algn="ctr"/>
            <a:t>0 </a:t>
          </a:fld>
          <a:endParaRPr lang="en-AU" sz="1100"/>
        </a:p>
      </xdr:txBody>
    </xdr:sp>
    <xdr:clientData/>
  </xdr:twoCellAnchor>
  <xdr:twoCellAnchor>
    <xdr:from>
      <xdr:col>24</xdr:col>
      <xdr:colOff>61646</xdr:colOff>
      <xdr:row>34</xdr:row>
      <xdr:rowOff>160604</xdr:rowOff>
    </xdr:from>
    <xdr:to>
      <xdr:col>25</xdr:col>
      <xdr:colOff>191821</xdr:colOff>
      <xdr:row>36</xdr:row>
      <xdr:rowOff>19049</xdr:rowOff>
    </xdr:to>
    <xdr:sp macro="" textlink="$S$10">
      <xdr:nvSpPr>
        <xdr:cNvPr id="59" name="I_to_Op">
          <a:extLst>
            <a:ext uri="{FF2B5EF4-FFF2-40B4-BE49-F238E27FC236}">
              <a16:creationId xmlns:a16="http://schemas.microsoft.com/office/drawing/2014/main" id="{AE33A1F4-D7D4-41BF-9FE6-F438F2FE8D60}"/>
            </a:ext>
          </a:extLst>
        </xdr:cNvPr>
        <xdr:cNvSpPr txBox="1"/>
      </xdr:nvSpPr>
      <xdr:spPr>
        <a:xfrm>
          <a:off x="49004271" y="7078929"/>
          <a:ext cx="736600" cy="2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2A2192C-6B38-4FC2-80BB-8FAB5D4D39B1}"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24</xdr:col>
      <xdr:colOff>84401</xdr:colOff>
      <xdr:row>40</xdr:row>
      <xdr:rowOff>106892</xdr:rowOff>
    </xdr:from>
    <xdr:to>
      <xdr:col>25</xdr:col>
      <xdr:colOff>199230</xdr:colOff>
      <xdr:row>41</xdr:row>
      <xdr:rowOff>142875</xdr:rowOff>
    </xdr:to>
    <xdr:sp macro="" textlink="$S$11">
      <xdr:nvSpPr>
        <xdr:cNvPr id="60" name="I_to_D">
          <a:extLst>
            <a:ext uri="{FF2B5EF4-FFF2-40B4-BE49-F238E27FC236}">
              <a16:creationId xmlns:a16="http://schemas.microsoft.com/office/drawing/2014/main" id="{374423CB-171B-4F9B-9B88-82229F641B10}"/>
            </a:ext>
          </a:extLst>
        </xdr:cNvPr>
        <xdr:cNvSpPr txBox="1"/>
      </xdr:nvSpPr>
      <xdr:spPr>
        <a:xfrm>
          <a:off x="38910682" y="8024548"/>
          <a:ext cx="722048" cy="2145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3EA231F-209D-48E3-871F-3A7DA0ADBBA8}" type="TxLink">
            <a:rPr lang="en-US" sz="950" b="0" i="0" u="none" strike="noStrike">
              <a:solidFill>
                <a:srgbClr val="000000"/>
              </a:solidFill>
              <a:latin typeface="Arial"/>
              <a:cs typeface="Arial"/>
            </a:rPr>
            <a:pPr algn="ctr"/>
            <a:t>3,880 </a:t>
          </a:fld>
          <a:endParaRPr lang="en-AU" sz="1100"/>
        </a:p>
      </xdr:txBody>
    </xdr:sp>
    <xdr:clientData/>
  </xdr:twoCellAnchor>
  <xdr:twoCellAnchor>
    <xdr:from>
      <xdr:col>25</xdr:col>
      <xdr:colOff>104510</xdr:colOff>
      <xdr:row>32</xdr:row>
      <xdr:rowOff>30428</xdr:rowOff>
    </xdr:from>
    <xdr:to>
      <xdr:col>26</xdr:col>
      <xdr:colOff>464343</xdr:colOff>
      <xdr:row>33</xdr:row>
      <xdr:rowOff>71437</xdr:rowOff>
    </xdr:to>
    <xdr:sp macro="" textlink="$S$17">
      <xdr:nvSpPr>
        <xdr:cNvPr id="61" name="S2_to_S2">
          <a:extLst>
            <a:ext uri="{FF2B5EF4-FFF2-40B4-BE49-F238E27FC236}">
              <a16:creationId xmlns:a16="http://schemas.microsoft.com/office/drawing/2014/main" id="{40BA339D-CFC9-4844-B649-25CD25DAAE41}"/>
            </a:ext>
          </a:extLst>
        </xdr:cNvPr>
        <xdr:cNvSpPr txBox="1"/>
      </xdr:nvSpPr>
      <xdr:spPr>
        <a:xfrm>
          <a:off x="39538010" y="6519334"/>
          <a:ext cx="967052" cy="219603"/>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93533C4-43D3-48EE-9264-3FE3F03116A2}" type="TxLink">
            <a:rPr lang="en-US" sz="1100" b="0" i="0" u="none" strike="noStrike">
              <a:solidFill>
                <a:srgbClr val="000000"/>
              </a:solidFill>
              <a:latin typeface="Calibri"/>
              <a:cs typeface="Calibri"/>
            </a:rPr>
            <a:pPr algn="ctr"/>
            <a:t>10,000 </a:t>
          </a:fld>
          <a:endParaRPr lang="en-AU" sz="1100"/>
        </a:p>
      </xdr:txBody>
    </xdr:sp>
    <xdr:clientData/>
  </xdr:twoCellAnchor>
  <xdr:twoCellAnchor>
    <xdr:from>
      <xdr:col>30</xdr:col>
      <xdr:colOff>49211</xdr:colOff>
      <xdr:row>10</xdr:row>
      <xdr:rowOff>61913</xdr:rowOff>
    </xdr:from>
    <xdr:to>
      <xdr:col>31</xdr:col>
      <xdr:colOff>192882</xdr:colOff>
      <xdr:row>11</xdr:row>
      <xdr:rowOff>146050</xdr:rowOff>
    </xdr:to>
    <xdr:sp macro="" textlink="$S$16">
      <xdr:nvSpPr>
        <xdr:cNvPr id="62" name="S2_to_O">
          <a:extLst>
            <a:ext uri="{FF2B5EF4-FFF2-40B4-BE49-F238E27FC236}">
              <a16:creationId xmlns:a16="http://schemas.microsoft.com/office/drawing/2014/main" id="{56724FAC-0118-4358-884C-68D92BE336E6}"/>
            </a:ext>
          </a:extLst>
        </xdr:cNvPr>
        <xdr:cNvSpPr txBox="1"/>
      </xdr:nvSpPr>
      <xdr:spPr>
        <a:xfrm>
          <a:off x="52643086" y="2446338"/>
          <a:ext cx="756446" cy="258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2539248-2CF4-4C4C-B104-E51318B7EAE3}" type="TxLink">
            <a:rPr lang="en-US" sz="950" b="0" i="0" u="none" strike="noStrike">
              <a:solidFill>
                <a:srgbClr val="000000"/>
              </a:solidFill>
              <a:latin typeface="Arial"/>
              <a:cs typeface="Arial"/>
            </a:rPr>
            <a:pPr algn="ctr"/>
            <a:t>0 </a:t>
          </a:fld>
          <a:endParaRPr lang="en-AU" sz="1100"/>
        </a:p>
      </xdr:txBody>
    </xdr:sp>
    <xdr:clientData/>
  </xdr:twoCellAnchor>
  <xdr:twoCellAnchor>
    <xdr:from>
      <xdr:col>23</xdr:col>
      <xdr:colOff>8597</xdr:colOff>
      <xdr:row>19</xdr:row>
      <xdr:rowOff>66834</xdr:rowOff>
    </xdr:from>
    <xdr:to>
      <xdr:col>25</xdr:col>
      <xdr:colOff>420159</xdr:colOff>
      <xdr:row>26</xdr:row>
      <xdr:rowOff>84534</xdr:rowOff>
    </xdr:to>
    <xdr:cxnSp macro="">
      <xdr:nvCxnSpPr>
        <xdr:cNvPr id="63" name="Straight Arrow Connector 31">
          <a:extLst>
            <a:ext uri="{FF2B5EF4-FFF2-40B4-BE49-F238E27FC236}">
              <a16:creationId xmlns:a16="http://schemas.microsoft.com/office/drawing/2014/main" id="{504316BA-A307-474D-AC2B-83AE6ADE945A}"/>
            </a:ext>
          </a:extLst>
        </xdr:cNvPr>
        <xdr:cNvCxnSpPr>
          <a:cxnSpLocks/>
          <a:stCxn id="38" idx="2"/>
          <a:endCxn id="65" idx="1"/>
        </xdr:cNvCxnSpPr>
      </xdr:nvCxnSpPr>
      <xdr:spPr>
        <a:xfrm rot="16200000" flipH="1">
          <a:off x="38406732" y="4054950"/>
          <a:ext cx="1267856" cy="162599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26723</xdr:colOff>
      <xdr:row>25</xdr:row>
      <xdr:rowOff>152927</xdr:rowOff>
    </xdr:from>
    <xdr:to>
      <xdr:col>25</xdr:col>
      <xdr:colOff>211932</xdr:colOff>
      <xdr:row>27</xdr:row>
      <xdr:rowOff>32544</xdr:rowOff>
    </xdr:to>
    <xdr:sp macro="" textlink="$S$22">
      <xdr:nvSpPr>
        <xdr:cNvPr id="64" name="I_to_S2">
          <a:extLst>
            <a:ext uri="{FF2B5EF4-FFF2-40B4-BE49-F238E27FC236}">
              <a16:creationId xmlns:a16="http://schemas.microsoft.com/office/drawing/2014/main" id="{57599107-2BCF-44CD-BDB4-16740FDF4D67}"/>
            </a:ext>
          </a:extLst>
        </xdr:cNvPr>
        <xdr:cNvSpPr txBox="1"/>
      </xdr:nvSpPr>
      <xdr:spPr>
        <a:xfrm>
          <a:off x="38853004" y="5391677"/>
          <a:ext cx="792428" cy="236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A2513BC-4393-4FDB-9769-390FBE4AC756}"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25</xdr:col>
      <xdr:colOff>420160</xdr:colOff>
      <xdr:row>22</xdr:row>
      <xdr:rowOff>38100</xdr:rowOff>
    </xdr:from>
    <xdr:to>
      <xdr:col>28</xdr:col>
      <xdr:colOff>95250</xdr:colOff>
      <xdr:row>30</xdr:row>
      <xdr:rowOff>130968</xdr:rowOff>
    </xdr:to>
    <xdr:sp macro="" textlink="">
      <xdr:nvSpPr>
        <xdr:cNvPr id="65" name="Rounded Rectangle 43">
          <a:extLst>
            <a:ext uri="{FF2B5EF4-FFF2-40B4-BE49-F238E27FC236}">
              <a16:creationId xmlns:a16="http://schemas.microsoft.com/office/drawing/2014/main" id="{3CEB084A-A7B6-418E-9413-6C06EA150686}"/>
            </a:ext>
          </a:extLst>
        </xdr:cNvPr>
        <xdr:cNvSpPr/>
      </xdr:nvSpPr>
      <xdr:spPr>
        <a:xfrm>
          <a:off x="39853660" y="4741069"/>
          <a:ext cx="1496746" cy="1521618"/>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kern="0">
              <a:solidFill>
                <a:srgbClr val="FFFFFF"/>
              </a:solidFill>
              <a:latin typeface="Arial"/>
              <a:ea typeface="Times New Roman" panose="02020603050405020304" pitchFamily="18" charset="0"/>
              <a:cs typeface="Times New Roman" panose="02020603050405020304" pitchFamily="18" charset="0"/>
            </a:rPr>
            <a:t>Temporary</a:t>
          </a:r>
          <a:r>
            <a:rPr lang="en-US" sz="1800" kern="0" baseline="0">
              <a:solidFill>
                <a:srgbClr val="FFFFFF"/>
              </a:solidFill>
              <a:latin typeface="Arial"/>
              <a:ea typeface="Times New Roman" panose="02020603050405020304" pitchFamily="18" charset="0"/>
              <a:cs typeface="Times New Roman" panose="02020603050405020304" pitchFamily="18" charset="0"/>
            </a:rPr>
            <a:t> Storage</a:t>
          </a:r>
          <a:endParaRPr lang="en-US" sz="1800" kern="0">
            <a:solidFill>
              <a:srgbClr val="FFFFFF"/>
            </a:solidFill>
            <a:latin typeface="Arial"/>
            <a:ea typeface="Times New Roman" panose="02020603050405020304" pitchFamily="18" charset="0"/>
            <a:cs typeface="Times New Roman" panose="02020603050405020304" pitchFamily="18" charset="0"/>
          </a:endParaRPr>
        </a:p>
        <a:p>
          <a:pPr algn="ctr">
            <a:defRPr/>
          </a:pPr>
          <a:r>
            <a:rPr lang="en-US" sz="900" kern="0">
              <a:solidFill>
                <a:srgbClr val="FFFFFF"/>
              </a:solidFill>
              <a:latin typeface="Arial"/>
              <a:ea typeface="Times New Roman" panose="02020603050405020304" pitchFamily="18" charset="0"/>
              <a:cs typeface="Times New Roman"/>
            </a:rPr>
            <a:t>(not subject to levy</a:t>
          </a:r>
          <a:r>
            <a:rPr lang="en-US" sz="900" kern="0" baseline="0">
              <a:solidFill>
                <a:srgbClr val="FFFFFF"/>
              </a:solidFill>
              <a:latin typeface="Arial"/>
              <a:ea typeface="Times New Roman" panose="02020603050405020304" pitchFamily="18" charset="0"/>
              <a:cs typeface="Times New Roman"/>
            </a:rPr>
            <a:t> in accordance with 332.8</a:t>
          </a:r>
          <a:r>
            <a:rPr kumimoji="0" lang="en-US" sz="900"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a:t>
          </a:r>
          <a:endParaRPr kumimoji="0" lang="en-AU" sz="900" i="0" u="none" strike="noStrike" kern="0" cap="none" spc="0" normalizeH="0" baseline="0">
            <a:ln>
              <a:noFill/>
            </a:ln>
            <a:solidFill>
              <a:sysClr val="window" lastClr="FFFFFF"/>
            </a:solidFill>
            <a:effectLst/>
            <a:uLnTx/>
            <a:uFillTx/>
            <a:latin typeface="Times New Roman"/>
            <a:ea typeface="Times New Roman" panose="02020603050405020304" pitchFamily="18" charset="0"/>
            <a:cs typeface="Times New Roman"/>
          </a:endParaRPr>
        </a:p>
      </xdr:txBody>
    </xdr:sp>
    <xdr:clientData/>
  </xdr:twoCellAnchor>
  <xdr:twoCellAnchor>
    <xdr:from>
      <xdr:col>29</xdr:col>
      <xdr:colOff>516997</xdr:colOff>
      <xdr:row>13</xdr:row>
      <xdr:rowOff>-1</xdr:rowOff>
    </xdr:from>
    <xdr:to>
      <xdr:col>32</xdr:col>
      <xdr:colOff>10679</xdr:colOff>
      <xdr:row>21</xdr:row>
      <xdr:rowOff>59530</xdr:rowOff>
    </xdr:to>
    <xdr:sp macro="" textlink="">
      <xdr:nvSpPr>
        <xdr:cNvPr id="66" name="Rounded Rectangle 43">
          <a:extLst>
            <a:ext uri="{FF2B5EF4-FFF2-40B4-BE49-F238E27FC236}">
              <a16:creationId xmlns:a16="http://schemas.microsoft.com/office/drawing/2014/main" id="{A5F7F642-04D5-47C0-BA2A-30A8B509A3C3}"/>
            </a:ext>
          </a:extLst>
        </xdr:cNvPr>
        <xdr:cNvSpPr/>
      </xdr:nvSpPr>
      <xdr:spPr>
        <a:xfrm>
          <a:off x="52504447" y="2924174"/>
          <a:ext cx="1319307" cy="1697831"/>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kern="0">
              <a:solidFill>
                <a:srgbClr val="FFFFFF"/>
              </a:solidFill>
              <a:latin typeface="Arial"/>
              <a:ea typeface="Times New Roman" panose="02020603050405020304" pitchFamily="18" charset="0"/>
              <a:cs typeface="Times New Roman" panose="02020603050405020304" pitchFamily="18" charset="0"/>
            </a:rPr>
            <a:t>Temporary</a:t>
          </a:r>
          <a:r>
            <a:rPr lang="en-US" sz="1800" kern="0" baseline="0">
              <a:solidFill>
                <a:srgbClr val="FFFFFF"/>
              </a:solidFill>
              <a:latin typeface="Arial"/>
              <a:ea typeface="Times New Roman" panose="02020603050405020304" pitchFamily="18" charset="0"/>
              <a:cs typeface="Times New Roman" panose="02020603050405020304" pitchFamily="18" charset="0"/>
            </a:rPr>
            <a:t> Storage</a:t>
          </a:r>
          <a:endParaRPr lang="en-US" sz="1800" kern="0">
            <a:solidFill>
              <a:srgbClr val="FFFFFF"/>
            </a:solidFill>
            <a:latin typeface="Arial"/>
            <a:ea typeface="Times New Roman" panose="02020603050405020304" pitchFamily="18" charset="0"/>
            <a:cs typeface="Times New Roman" panose="02020603050405020304" pitchFamily="18" charset="0"/>
          </a:endParaRPr>
        </a:p>
      </xdr:txBody>
    </xdr:sp>
    <xdr:clientData/>
  </xdr:twoCellAnchor>
  <xdr:twoCellAnchor>
    <xdr:from>
      <xdr:col>25</xdr:col>
      <xdr:colOff>444500</xdr:colOff>
      <xdr:row>13</xdr:row>
      <xdr:rowOff>30162</xdr:rowOff>
    </xdr:from>
    <xdr:to>
      <xdr:col>28</xdr:col>
      <xdr:colOff>59531</xdr:colOff>
      <xdr:row>21</xdr:row>
      <xdr:rowOff>35717</xdr:rowOff>
    </xdr:to>
    <xdr:sp macro="" textlink="">
      <xdr:nvSpPr>
        <xdr:cNvPr id="67" name="Rounded Rectangle 43">
          <a:extLst>
            <a:ext uri="{FF2B5EF4-FFF2-40B4-BE49-F238E27FC236}">
              <a16:creationId xmlns:a16="http://schemas.microsoft.com/office/drawing/2014/main" id="{4B4CD3B2-4FBC-4F17-8526-B12BAE9BEC31}"/>
            </a:ext>
          </a:extLst>
        </xdr:cNvPr>
        <xdr:cNvSpPr/>
      </xdr:nvSpPr>
      <xdr:spPr>
        <a:xfrm>
          <a:off x="49996725" y="2951162"/>
          <a:ext cx="1440656" cy="1647030"/>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kern="0">
              <a:solidFill>
                <a:srgbClr val="FFFFFF"/>
              </a:solidFill>
              <a:latin typeface="Arial"/>
              <a:ea typeface="Times New Roman" panose="02020603050405020304" pitchFamily="18" charset="0"/>
              <a:cs typeface="Times New Roman" panose="02020603050405020304" pitchFamily="18" charset="0"/>
            </a:rPr>
            <a:t>Temporary</a:t>
          </a:r>
          <a:r>
            <a:rPr lang="en-US" sz="1800" kern="0" baseline="0">
              <a:solidFill>
                <a:srgbClr val="FFFFFF"/>
              </a:solidFill>
              <a:latin typeface="Arial"/>
              <a:ea typeface="Times New Roman" panose="02020603050405020304" pitchFamily="18" charset="0"/>
              <a:cs typeface="Times New Roman" panose="02020603050405020304" pitchFamily="18" charset="0"/>
            </a:rPr>
            <a:t> Storage</a:t>
          </a:r>
          <a:endParaRPr lang="en-US" sz="1800" kern="0">
            <a:solidFill>
              <a:srgbClr val="FFFFFF"/>
            </a:solidFill>
            <a:latin typeface="Arial"/>
            <a:ea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(Subject to allowable rebate)</a:t>
          </a:r>
          <a:endParaRPr kumimoji="0" lang="en-AU" sz="90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32</xdr:col>
      <xdr:colOff>7504</xdr:colOff>
      <xdr:row>16</xdr:row>
      <xdr:rowOff>303609</xdr:rowOff>
    </xdr:from>
    <xdr:to>
      <xdr:col>32</xdr:col>
      <xdr:colOff>285750</xdr:colOff>
      <xdr:row>38</xdr:row>
      <xdr:rowOff>11906</xdr:rowOff>
    </xdr:to>
    <xdr:cxnSp macro="">
      <xdr:nvCxnSpPr>
        <xdr:cNvPr id="68" name="Straight Arrow Connector 54">
          <a:extLst>
            <a:ext uri="{FF2B5EF4-FFF2-40B4-BE49-F238E27FC236}">
              <a16:creationId xmlns:a16="http://schemas.microsoft.com/office/drawing/2014/main" id="{195EC16C-ADC4-493B-9541-79CC79C51A28}"/>
            </a:ext>
          </a:extLst>
        </xdr:cNvPr>
        <xdr:cNvCxnSpPr>
          <a:cxnSpLocks/>
          <a:stCxn id="66" idx="3"/>
        </xdr:cNvCxnSpPr>
      </xdr:nvCxnSpPr>
      <xdr:spPr>
        <a:xfrm>
          <a:off x="43691535" y="3744515"/>
          <a:ext cx="278246" cy="382786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521232</xdr:colOff>
      <xdr:row>26</xdr:row>
      <xdr:rowOff>0</xdr:rowOff>
    </xdr:from>
    <xdr:to>
      <xdr:col>33</xdr:col>
      <xdr:colOff>166687</xdr:colOff>
      <xdr:row>27</xdr:row>
      <xdr:rowOff>47624</xdr:rowOff>
    </xdr:to>
    <xdr:sp macro="" textlink="$S$14">
      <xdr:nvSpPr>
        <xdr:cNvPr id="69" name="S2_to_D">
          <a:extLst>
            <a:ext uri="{FF2B5EF4-FFF2-40B4-BE49-F238E27FC236}">
              <a16:creationId xmlns:a16="http://schemas.microsoft.com/office/drawing/2014/main" id="{B45CEA45-4835-4455-BDCF-F491D23806CC}"/>
            </a:ext>
          </a:extLst>
        </xdr:cNvPr>
        <xdr:cNvSpPr txBox="1"/>
      </xdr:nvSpPr>
      <xdr:spPr>
        <a:xfrm>
          <a:off x="43598045" y="5417344"/>
          <a:ext cx="859892" cy="226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EE69EA6-7FC1-43F8-9F1F-2D19DDEE1BC6}"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28</xdr:col>
      <xdr:colOff>95250</xdr:colOff>
      <xdr:row>26</xdr:row>
      <xdr:rowOff>84534</xdr:rowOff>
    </xdr:from>
    <xdr:to>
      <xdr:col>29</xdr:col>
      <xdr:colOff>449263</xdr:colOff>
      <xdr:row>35</xdr:row>
      <xdr:rowOff>87850</xdr:rowOff>
    </xdr:to>
    <xdr:cxnSp macro="">
      <xdr:nvCxnSpPr>
        <xdr:cNvPr id="70" name="Straight Arrow Connector 29">
          <a:extLst>
            <a:ext uri="{FF2B5EF4-FFF2-40B4-BE49-F238E27FC236}">
              <a16:creationId xmlns:a16="http://schemas.microsoft.com/office/drawing/2014/main" id="{D0E50A75-5235-489F-856F-423CA612D1D7}"/>
            </a:ext>
          </a:extLst>
        </xdr:cNvPr>
        <xdr:cNvCxnSpPr>
          <a:cxnSpLocks/>
          <a:stCxn id="65" idx="3"/>
          <a:endCxn id="41" idx="1"/>
        </xdr:cNvCxnSpPr>
      </xdr:nvCxnSpPr>
      <xdr:spPr>
        <a:xfrm>
          <a:off x="41350406" y="5501878"/>
          <a:ext cx="961232" cy="1610660"/>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180975</xdr:colOff>
      <xdr:row>13</xdr:row>
      <xdr:rowOff>161132</xdr:rowOff>
    </xdr:from>
    <xdr:to>
      <xdr:col>26</xdr:col>
      <xdr:colOff>478631</xdr:colOff>
      <xdr:row>15</xdr:row>
      <xdr:rowOff>63501</xdr:rowOff>
    </xdr:to>
    <xdr:sp macro="" textlink="$F$8">
      <xdr:nvSpPr>
        <xdr:cNvPr id="74" name="S1_carry over">
          <a:extLst>
            <a:ext uri="{FF2B5EF4-FFF2-40B4-BE49-F238E27FC236}">
              <a16:creationId xmlns:a16="http://schemas.microsoft.com/office/drawing/2014/main" id="{262B4AE2-7FAA-44EA-8D90-612F25339C80}"/>
            </a:ext>
          </a:extLst>
        </xdr:cNvPr>
        <xdr:cNvSpPr/>
      </xdr:nvSpPr>
      <xdr:spPr>
        <a:xfrm>
          <a:off x="49726850" y="3088482"/>
          <a:ext cx="910431" cy="264319"/>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365CE1D-2F21-46E5-BD60-D9B55CE40288}" type="TxLink">
            <a:rPr lang="en-US" sz="1100" b="0" i="0" u="none" strike="noStrike">
              <a:solidFill>
                <a:srgbClr val="000000"/>
              </a:solidFill>
              <a:latin typeface="Calibri"/>
              <a:cs typeface="Calibri"/>
            </a:rPr>
            <a:pPr algn="l"/>
            <a:t> </a:t>
          </a:fld>
          <a:endParaRPr lang="en-AU" sz="1100"/>
        </a:p>
      </xdr:txBody>
    </xdr:sp>
    <xdr:clientData/>
  </xdr:twoCellAnchor>
  <xdr:twoCellAnchor>
    <xdr:from>
      <xdr:col>28</xdr:col>
      <xdr:colOff>188911</xdr:colOff>
      <xdr:row>16</xdr:row>
      <xdr:rowOff>160338</xdr:rowOff>
    </xdr:from>
    <xdr:to>
      <xdr:col>29</xdr:col>
      <xdr:colOff>342107</xdr:colOff>
      <xdr:row>16</xdr:row>
      <xdr:rowOff>416719</xdr:rowOff>
    </xdr:to>
    <xdr:sp macro="" textlink="$S$24">
      <xdr:nvSpPr>
        <xdr:cNvPr id="75" name="S1_to_S2_Not_Eligable">
          <a:extLst>
            <a:ext uri="{FF2B5EF4-FFF2-40B4-BE49-F238E27FC236}">
              <a16:creationId xmlns:a16="http://schemas.microsoft.com/office/drawing/2014/main" id="{6EE14658-3386-4DF8-861C-CF1FE988A2FA}"/>
            </a:ext>
          </a:extLst>
        </xdr:cNvPr>
        <xdr:cNvSpPr txBox="1"/>
      </xdr:nvSpPr>
      <xdr:spPr>
        <a:xfrm>
          <a:off x="51566761" y="3630613"/>
          <a:ext cx="762796" cy="253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E6ADBA8-B5E2-4EF0-B6A2-78008BF336C8}"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29</xdr:col>
      <xdr:colOff>233362</xdr:colOff>
      <xdr:row>13</xdr:row>
      <xdr:rowOff>124619</xdr:rowOff>
    </xdr:from>
    <xdr:to>
      <xdr:col>30</xdr:col>
      <xdr:colOff>543718</xdr:colOff>
      <xdr:row>15</xdr:row>
      <xdr:rowOff>46037</xdr:rowOff>
    </xdr:to>
    <xdr:sp macro="" textlink="$F$9">
      <xdr:nvSpPr>
        <xdr:cNvPr id="76" name="S2_carry over">
          <a:extLst>
            <a:ext uri="{FF2B5EF4-FFF2-40B4-BE49-F238E27FC236}">
              <a16:creationId xmlns:a16="http://schemas.microsoft.com/office/drawing/2014/main" id="{50A81D6B-D8A6-4D8E-BA08-406093546486}"/>
            </a:ext>
          </a:extLst>
        </xdr:cNvPr>
        <xdr:cNvSpPr/>
      </xdr:nvSpPr>
      <xdr:spPr>
        <a:xfrm>
          <a:off x="42095737" y="3029744"/>
          <a:ext cx="917575" cy="278606"/>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16A2522B-71E1-43B8-B29D-3174CB204DC3}" type="TxLink">
            <a:rPr lang="en-US" sz="1100" b="0" i="0" u="none" strike="noStrike">
              <a:solidFill>
                <a:srgbClr val="3F3F76"/>
              </a:solidFill>
              <a:latin typeface="Calibri"/>
              <a:cs typeface="Calibri"/>
            </a:rPr>
            <a:pPr algn="l"/>
            <a:t> </a:t>
          </a:fld>
          <a:endParaRPr lang="en-AU" sz="1100"/>
        </a:p>
      </xdr:txBody>
    </xdr:sp>
    <xdr:clientData/>
  </xdr:twoCellAnchor>
  <xdr:twoCellAnchor>
    <xdr:from>
      <xdr:col>26</xdr:col>
      <xdr:colOff>587375</xdr:colOff>
      <xdr:row>19</xdr:row>
      <xdr:rowOff>20637</xdr:rowOff>
    </xdr:from>
    <xdr:to>
      <xdr:col>28</xdr:col>
      <xdr:colOff>287338</xdr:colOff>
      <xdr:row>20</xdr:row>
      <xdr:rowOff>116682</xdr:rowOff>
    </xdr:to>
    <xdr:sp macro="" textlink="$S$40">
      <xdr:nvSpPr>
        <xdr:cNvPr id="83" name="S1_carry over">
          <a:extLst>
            <a:ext uri="{FF2B5EF4-FFF2-40B4-BE49-F238E27FC236}">
              <a16:creationId xmlns:a16="http://schemas.microsoft.com/office/drawing/2014/main" id="{3A327D73-506D-49BA-AF58-151AD282BDE1}"/>
            </a:ext>
          </a:extLst>
        </xdr:cNvPr>
        <xdr:cNvSpPr/>
      </xdr:nvSpPr>
      <xdr:spPr>
        <a:xfrm>
          <a:off x="50746025" y="4221162"/>
          <a:ext cx="919163" cy="277020"/>
        </a:xfrm>
        <a:prstGeom prst="homePlat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fld id="{4BCEB503-AFBF-45C5-93C8-7D4276DC0A73}" type="TxLink">
            <a:rPr lang="en-US" sz="1100" b="0" i="0" u="none" strike="noStrike">
              <a:solidFill>
                <a:srgbClr val="000000"/>
              </a:solidFill>
              <a:latin typeface="Calibri"/>
              <a:cs typeface="Calibri"/>
            </a:rPr>
            <a:pPr algn="l"/>
            <a:t>0 </a:t>
          </a:fld>
          <a:endParaRPr lang="en-AU" sz="1100"/>
        </a:p>
      </xdr:txBody>
    </xdr:sp>
    <xdr:clientData/>
  </xdr:twoCellAnchor>
  <xdr:twoCellAnchor>
    <xdr:from>
      <xdr:col>33</xdr:col>
      <xdr:colOff>571500</xdr:colOff>
      <xdr:row>22</xdr:row>
      <xdr:rowOff>133350</xdr:rowOff>
    </xdr:from>
    <xdr:to>
      <xdr:col>34</xdr:col>
      <xdr:colOff>571500</xdr:colOff>
      <xdr:row>24</xdr:row>
      <xdr:rowOff>9525</xdr:rowOff>
    </xdr:to>
    <xdr:sp macro="" textlink="">
      <xdr:nvSpPr>
        <xdr:cNvPr id="85" name="Rectangle 84">
          <a:extLst>
            <a:ext uri="{FF2B5EF4-FFF2-40B4-BE49-F238E27FC236}">
              <a16:creationId xmlns:a16="http://schemas.microsoft.com/office/drawing/2014/main" id="{E4E3B606-03FB-43C7-8E68-290591671A86}"/>
            </a:ext>
          </a:extLst>
        </xdr:cNvPr>
        <xdr:cNvSpPr/>
      </xdr:nvSpPr>
      <xdr:spPr>
        <a:xfrm>
          <a:off x="54997350" y="4876800"/>
          <a:ext cx="609600" cy="234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33</xdr:col>
      <xdr:colOff>561975</xdr:colOff>
      <xdr:row>24</xdr:row>
      <xdr:rowOff>131763</xdr:rowOff>
    </xdr:from>
    <xdr:to>
      <xdr:col>34</xdr:col>
      <xdr:colOff>561975</xdr:colOff>
      <xdr:row>26</xdr:row>
      <xdr:rowOff>17463</xdr:rowOff>
    </xdr:to>
    <xdr:sp macro="" textlink="">
      <xdr:nvSpPr>
        <xdr:cNvPr id="86" name="Rectangle 85">
          <a:extLst>
            <a:ext uri="{FF2B5EF4-FFF2-40B4-BE49-F238E27FC236}">
              <a16:creationId xmlns:a16="http://schemas.microsoft.com/office/drawing/2014/main" id="{19E3919C-C520-4FCE-9AEA-DFF732F87DC5}"/>
            </a:ext>
          </a:extLst>
        </xdr:cNvPr>
        <xdr:cNvSpPr/>
      </xdr:nvSpPr>
      <xdr:spPr>
        <a:xfrm>
          <a:off x="46365319" y="6108701"/>
          <a:ext cx="607219" cy="242887"/>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AU" sz="1100"/>
        </a:p>
      </xdr:txBody>
    </xdr:sp>
    <xdr:clientData/>
  </xdr:twoCellAnchor>
  <xdr:twoCellAnchor>
    <xdr:from>
      <xdr:col>26</xdr:col>
      <xdr:colOff>464344</xdr:colOff>
      <xdr:row>28</xdr:row>
      <xdr:rowOff>173039</xdr:rowOff>
    </xdr:from>
    <xdr:to>
      <xdr:col>28</xdr:col>
      <xdr:colOff>34926</xdr:colOff>
      <xdr:row>30</xdr:row>
      <xdr:rowOff>64821</xdr:rowOff>
    </xdr:to>
    <xdr:sp macro="" textlink="$S$42">
      <xdr:nvSpPr>
        <xdr:cNvPr id="87" name="S2_node">
          <a:extLst>
            <a:ext uri="{FF2B5EF4-FFF2-40B4-BE49-F238E27FC236}">
              <a16:creationId xmlns:a16="http://schemas.microsoft.com/office/drawing/2014/main" id="{8FC76036-8CCB-446D-806D-F9F1A0A4ACC4}"/>
            </a:ext>
          </a:extLst>
        </xdr:cNvPr>
        <xdr:cNvSpPr txBox="1"/>
      </xdr:nvSpPr>
      <xdr:spPr>
        <a:xfrm>
          <a:off x="40505063" y="5947570"/>
          <a:ext cx="785019" cy="24897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fld id="{7BCE6273-93A4-47CD-A480-D604A29520AA}" type="TxLink">
            <a:rPr lang="en-US" sz="1100" b="0" i="0" u="none" strike="noStrike">
              <a:solidFill>
                <a:srgbClr val="000000"/>
              </a:solidFill>
              <a:latin typeface="Calibri"/>
              <a:cs typeface="Calibri"/>
            </a:rPr>
            <a:pPr algn="ctr"/>
            <a:t>9,900 </a:t>
          </a:fld>
          <a:endParaRPr lang="en-AU" sz="1100">
            <a:solidFill>
              <a:srgbClr val="FF0000"/>
            </a:solidFill>
          </a:endParaRPr>
        </a:p>
      </xdr:txBody>
    </xdr:sp>
    <xdr:clientData/>
  </xdr:twoCellAnchor>
  <xdr:twoCellAnchor>
    <xdr:from>
      <xdr:col>24</xdr:col>
      <xdr:colOff>86784</xdr:colOff>
      <xdr:row>16</xdr:row>
      <xdr:rowOff>126468</xdr:rowOff>
    </xdr:from>
    <xdr:to>
      <xdr:col>25</xdr:col>
      <xdr:colOff>240243</xdr:colOff>
      <xdr:row>16</xdr:row>
      <xdr:rowOff>396081</xdr:rowOff>
    </xdr:to>
    <xdr:sp macro="" textlink="$S$21">
      <xdr:nvSpPr>
        <xdr:cNvPr id="72" name="I_to_S1">
          <a:extLst>
            <a:ext uri="{FF2B5EF4-FFF2-40B4-BE49-F238E27FC236}">
              <a16:creationId xmlns:a16="http://schemas.microsoft.com/office/drawing/2014/main" id="{8DF9B1C0-4257-47A2-932B-CD9843ADBAED}"/>
            </a:ext>
          </a:extLst>
        </xdr:cNvPr>
        <xdr:cNvSpPr txBox="1"/>
      </xdr:nvSpPr>
      <xdr:spPr>
        <a:xfrm>
          <a:off x="49023059" y="3590393"/>
          <a:ext cx="763059" cy="269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58EC744-D891-4276-AFB7-598558B8B03F}"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30</xdr:col>
      <xdr:colOff>565859</xdr:colOff>
      <xdr:row>21</xdr:row>
      <xdr:rowOff>59530</xdr:rowOff>
    </xdr:from>
    <xdr:to>
      <xdr:col>30</xdr:col>
      <xdr:colOff>567134</xdr:colOff>
      <xdr:row>33</xdr:row>
      <xdr:rowOff>163001</xdr:rowOff>
    </xdr:to>
    <xdr:cxnSp macro="">
      <xdr:nvCxnSpPr>
        <xdr:cNvPr id="93" name="Straight Arrow Connector 54">
          <a:extLst>
            <a:ext uri="{FF2B5EF4-FFF2-40B4-BE49-F238E27FC236}">
              <a16:creationId xmlns:a16="http://schemas.microsoft.com/office/drawing/2014/main" id="{DD954A18-5E52-411C-991C-2B2737DF3912}"/>
            </a:ext>
          </a:extLst>
        </xdr:cNvPr>
        <xdr:cNvCxnSpPr>
          <a:cxnSpLocks/>
          <a:stCxn id="66" idx="2"/>
          <a:endCxn id="41" idx="0"/>
        </xdr:cNvCxnSpPr>
      </xdr:nvCxnSpPr>
      <xdr:spPr>
        <a:xfrm rot="16200000" flipH="1">
          <a:off x="41912793" y="5706565"/>
          <a:ext cx="2246596" cy="127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178593</xdr:colOff>
      <xdr:row>13</xdr:row>
      <xdr:rowOff>83343</xdr:rowOff>
    </xdr:from>
    <xdr:to>
      <xdr:col>27</xdr:col>
      <xdr:colOff>586581</xdr:colOff>
      <xdr:row>14</xdr:row>
      <xdr:rowOff>122237</xdr:rowOff>
    </xdr:to>
    <xdr:sp macro="" textlink="">
      <xdr:nvSpPr>
        <xdr:cNvPr id="104" name="TextBox 103">
          <a:extLst>
            <a:ext uri="{FF2B5EF4-FFF2-40B4-BE49-F238E27FC236}">
              <a16:creationId xmlns:a16="http://schemas.microsoft.com/office/drawing/2014/main" id="{235296A1-7DE4-4794-9AE3-8E242E8591E3}"/>
            </a:ext>
          </a:extLst>
        </xdr:cNvPr>
        <xdr:cNvSpPr txBox="1"/>
      </xdr:nvSpPr>
      <xdr:spPr>
        <a:xfrm>
          <a:off x="40826531" y="2988468"/>
          <a:ext cx="407988" cy="217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TS1</a:t>
          </a:r>
        </a:p>
      </xdr:txBody>
    </xdr:sp>
    <xdr:clientData/>
  </xdr:twoCellAnchor>
  <xdr:twoCellAnchor>
    <xdr:from>
      <xdr:col>31</xdr:col>
      <xdr:colOff>166688</xdr:colOff>
      <xdr:row>13</xdr:row>
      <xdr:rowOff>59531</xdr:rowOff>
    </xdr:from>
    <xdr:to>
      <xdr:col>31</xdr:col>
      <xdr:colOff>568326</xdr:colOff>
      <xdr:row>14</xdr:row>
      <xdr:rowOff>101600</xdr:rowOff>
    </xdr:to>
    <xdr:sp macro="" textlink="">
      <xdr:nvSpPr>
        <xdr:cNvPr id="105" name="TextBox 104">
          <a:extLst>
            <a:ext uri="{FF2B5EF4-FFF2-40B4-BE49-F238E27FC236}">
              <a16:creationId xmlns:a16="http://schemas.microsoft.com/office/drawing/2014/main" id="{4F13295C-DBF1-4BED-B8C2-A794FBD16540}"/>
            </a:ext>
          </a:extLst>
        </xdr:cNvPr>
        <xdr:cNvSpPr txBox="1"/>
      </xdr:nvSpPr>
      <xdr:spPr>
        <a:xfrm>
          <a:off x="43243501" y="2964656"/>
          <a:ext cx="401638" cy="220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TS2</a:t>
          </a:r>
        </a:p>
      </xdr:txBody>
    </xdr:sp>
    <xdr:clientData/>
  </xdr:twoCellAnchor>
  <xdr:twoCellAnchor>
    <xdr:from>
      <xdr:col>27</xdr:col>
      <xdr:colOff>166687</xdr:colOff>
      <xdr:row>22</xdr:row>
      <xdr:rowOff>119062</xdr:rowOff>
    </xdr:from>
    <xdr:to>
      <xdr:col>28</xdr:col>
      <xdr:colOff>56356</xdr:colOff>
      <xdr:row>23</xdr:row>
      <xdr:rowOff>178594</xdr:rowOff>
    </xdr:to>
    <xdr:sp macro="" textlink="">
      <xdr:nvSpPr>
        <xdr:cNvPr id="106" name="TextBox 105">
          <a:extLst>
            <a:ext uri="{FF2B5EF4-FFF2-40B4-BE49-F238E27FC236}">
              <a16:creationId xmlns:a16="http://schemas.microsoft.com/office/drawing/2014/main" id="{B0D6AB62-E31D-40CB-BEC3-7D509D4CD502}"/>
            </a:ext>
          </a:extLst>
        </xdr:cNvPr>
        <xdr:cNvSpPr txBox="1"/>
      </xdr:nvSpPr>
      <xdr:spPr>
        <a:xfrm>
          <a:off x="40433625" y="5845968"/>
          <a:ext cx="473075" cy="2500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TS3</a:t>
          </a:r>
        </a:p>
      </xdr:txBody>
    </xdr:sp>
    <xdr:clientData/>
  </xdr:twoCellAnchor>
  <xdr:twoCellAnchor>
    <xdr:from>
      <xdr:col>25</xdr:col>
      <xdr:colOff>190500</xdr:colOff>
      <xdr:row>22</xdr:row>
      <xdr:rowOff>119062</xdr:rowOff>
    </xdr:from>
    <xdr:to>
      <xdr:col>26</xdr:col>
      <xdr:colOff>488156</xdr:colOff>
      <xdr:row>24</xdr:row>
      <xdr:rowOff>24607</xdr:rowOff>
    </xdr:to>
    <xdr:sp macro="" textlink="$F$10">
      <xdr:nvSpPr>
        <xdr:cNvPr id="107" name="S1_carry over">
          <a:extLst>
            <a:ext uri="{FF2B5EF4-FFF2-40B4-BE49-F238E27FC236}">
              <a16:creationId xmlns:a16="http://schemas.microsoft.com/office/drawing/2014/main" id="{DEFBC7C7-DCDE-4F82-8CF6-9DACA1D6C982}"/>
            </a:ext>
          </a:extLst>
        </xdr:cNvPr>
        <xdr:cNvSpPr/>
      </xdr:nvSpPr>
      <xdr:spPr>
        <a:xfrm>
          <a:off x="39624000" y="4822031"/>
          <a:ext cx="904875" cy="262732"/>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89E1ADDD-F1E6-4C9D-8CDE-3BD371656CC4}" type="TxLink">
            <a:rPr lang="en-US" sz="1100" b="0" i="0" u="none" strike="noStrike">
              <a:solidFill>
                <a:srgbClr val="3F3F76"/>
              </a:solidFill>
              <a:latin typeface="Calibri"/>
              <a:cs typeface="Calibri"/>
            </a:rPr>
            <a:pPr algn="l"/>
            <a:t> </a:t>
          </a:fld>
          <a:endParaRPr lang="en-AU" sz="1100"/>
        </a:p>
      </xdr:txBody>
    </xdr:sp>
    <xdr:clientData/>
  </xdr:twoCellAnchor>
  <xdr:twoCellAnchor>
    <xdr:from>
      <xdr:col>23</xdr:col>
      <xdr:colOff>8598</xdr:colOff>
      <xdr:row>19</xdr:row>
      <xdr:rowOff>66834</xdr:rowOff>
    </xdr:from>
    <xdr:to>
      <xdr:col>30</xdr:col>
      <xdr:colOff>404815</xdr:colOff>
      <xdr:row>43</xdr:row>
      <xdr:rowOff>83346</xdr:rowOff>
    </xdr:to>
    <xdr:cxnSp macro="">
      <xdr:nvCxnSpPr>
        <xdr:cNvPr id="108" name="Straight Arrow Connector 67">
          <a:extLst>
            <a:ext uri="{FF2B5EF4-FFF2-40B4-BE49-F238E27FC236}">
              <a16:creationId xmlns:a16="http://schemas.microsoft.com/office/drawing/2014/main" id="{B457013B-A823-43FE-82C4-A637D3E87F03}"/>
            </a:ext>
          </a:extLst>
        </xdr:cNvPr>
        <xdr:cNvCxnSpPr>
          <a:cxnSpLocks/>
          <a:stCxn id="38" idx="2"/>
        </xdr:cNvCxnSpPr>
      </xdr:nvCxnSpPr>
      <xdr:spPr>
        <a:xfrm rot="16200000" flipH="1">
          <a:off x="38399654" y="4062029"/>
          <a:ext cx="4302762" cy="4646748"/>
        </a:xfrm>
        <a:prstGeom prst="bentConnector2">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230717</xdr:colOff>
      <xdr:row>26</xdr:row>
      <xdr:rowOff>8995</xdr:rowOff>
    </xdr:from>
    <xdr:to>
      <xdr:col>29</xdr:col>
      <xdr:colOff>476250</xdr:colOff>
      <xdr:row>27</xdr:row>
      <xdr:rowOff>71437</xdr:rowOff>
    </xdr:to>
    <xdr:sp macro="" textlink="$S$13">
      <xdr:nvSpPr>
        <xdr:cNvPr id="121" name="S2_to_Op">
          <a:extLst>
            <a:ext uri="{FF2B5EF4-FFF2-40B4-BE49-F238E27FC236}">
              <a16:creationId xmlns:a16="http://schemas.microsoft.com/office/drawing/2014/main" id="{673BD6FF-817A-437A-9422-4552244692AE}"/>
            </a:ext>
          </a:extLst>
        </xdr:cNvPr>
        <xdr:cNvSpPr txBox="1"/>
      </xdr:nvSpPr>
      <xdr:spPr>
        <a:xfrm>
          <a:off x="41485873" y="5426339"/>
          <a:ext cx="852752" cy="241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27FE302-CE2C-4601-AE81-F44DFD0F0479}" type="TxLink">
            <a:rPr lang="en-US" sz="1100" b="0" i="0" u="none" strike="noStrike">
              <a:solidFill>
                <a:srgbClr val="000000"/>
              </a:solidFill>
              <a:latin typeface="Calibri"/>
              <a:cs typeface="Calibri"/>
            </a:rPr>
            <a:pPr algn="ctr"/>
            <a:t>100 </a:t>
          </a:fld>
          <a:endParaRPr lang="en-AU" sz="1100"/>
        </a:p>
      </xdr:txBody>
    </xdr:sp>
    <xdr:clientData/>
  </xdr:twoCellAnchor>
  <xdr:twoCellAnchor>
    <xdr:from>
      <xdr:col>30</xdr:col>
      <xdr:colOff>59532</xdr:colOff>
      <xdr:row>26</xdr:row>
      <xdr:rowOff>2644</xdr:rowOff>
    </xdr:from>
    <xdr:to>
      <xdr:col>31</xdr:col>
      <xdr:colOff>345811</xdr:colOff>
      <xdr:row>27</xdr:row>
      <xdr:rowOff>47623</xdr:rowOff>
    </xdr:to>
    <xdr:sp macro="" textlink="$S$12">
      <xdr:nvSpPr>
        <xdr:cNvPr id="71" name="S2_to_Op">
          <a:extLst>
            <a:ext uri="{FF2B5EF4-FFF2-40B4-BE49-F238E27FC236}">
              <a16:creationId xmlns:a16="http://schemas.microsoft.com/office/drawing/2014/main" id="{5C4DC6E2-D7A5-4F4E-8AC1-4ACE60AA0C0E}"/>
            </a:ext>
          </a:extLst>
        </xdr:cNvPr>
        <xdr:cNvSpPr txBox="1"/>
      </xdr:nvSpPr>
      <xdr:spPr>
        <a:xfrm>
          <a:off x="42529126" y="5419988"/>
          <a:ext cx="893498" cy="223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F88D314-9627-47E5-85B0-5D6CBD034231}" type="TxLink">
            <a:rPr lang="en-US" sz="950" b="0" i="0" u="none" strike="noStrike">
              <a:solidFill>
                <a:srgbClr val="000000"/>
              </a:solidFill>
              <a:latin typeface="Arial"/>
              <a:cs typeface="Arial"/>
            </a:rPr>
            <a:pPr algn="ctr"/>
            <a:t>0 </a:t>
          </a:fld>
          <a:endParaRPr lang="en-AU" sz="1100"/>
        </a:p>
      </xdr:txBody>
    </xdr:sp>
    <xdr:clientData/>
  </xdr:twoCellAnchor>
  <xdr:twoCellAnchor>
    <xdr:from>
      <xdr:col>24</xdr:col>
      <xdr:colOff>71438</xdr:colOff>
      <xdr:row>42</xdr:row>
      <xdr:rowOff>119062</xdr:rowOff>
    </xdr:from>
    <xdr:to>
      <xdr:col>25</xdr:col>
      <xdr:colOff>186267</xdr:colOff>
      <xdr:row>43</xdr:row>
      <xdr:rowOff>155045</xdr:rowOff>
    </xdr:to>
    <xdr:sp macro="" textlink="$S$18">
      <xdr:nvSpPr>
        <xdr:cNvPr id="130" name="I_to_D">
          <a:extLst>
            <a:ext uri="{FF2B5EF4-FFF2-40B4-BE49-F238E27FC236}">
              <a16:creationId xmlns:a16="http://schemas.microsoft.com/office/drawing/2014/main" id="{89481683-CB24-43B4-855F-A52BCE92B269}"/>
            </a:ext>
          </a:extLst>
        </xdr:cNvPr>
        <xdr:cNvSpPr txBox="1"/>
      </xdr:nvSpPr>
      <xdr:spPr>
        <a:xfrm>
          <a:off x="38897719" y="8393906"/>
          <a:ext cx="722048" cy="2145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58ABACC-13EB-47E7-8F35-D844B4FEC910}"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30</xdr:col>
      <xdr:colOff>399257</xdr:colOff>
      <xdr:row>19</xdr:row>
      <xdr:rowOff>107156</xdr:rowOff>
    </xdr:from>
    <xdr:to>
      <xdr:col>31</xdr:col>
      <xdr:colOff>573882</xdr:colOff>
      <xdr:row>20</xdr:row>
      <xdr:rowOff>174358</xdr:rowOff>
    </xdr:to>
    <xdr:sp macro="" textlink="$S$41">
      <xdr:nvSpPr>
        <xdr:cNvPr id="135" name="S2_node">
          <a:extLst>
            <a:ext uri="{FF2B5EF4-FFF2-40B4-BE49-F238E27FC236}">
              <a16:creationId xmlns:a16="http://schemas.microsoft.com/office/drawing/2014/main" id="{C040185A-77E5-41B5-B652-28D02B718D7D}"/>
            </a:ext>
          </a:extLst>
        </xdr:cNvPr>
        <xdr:cNvSpPr txBox="1"/>
      </xdr:nvSpPr>
      <xdr:spPr>
        <a:xfrm>
          <a:off x="42868851" y="4274344"/>
          <a:ext cx="781844" cy="24579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fld id="{B1E6A298-B052-4D69-A1AF-25F5369C3CD4}" type="TxLink">
            <a:rPr lang="en-US" sz="1100" b="0" i="0" u="none" strike="noStrike">
              <a:solidFill>
                <a:srgbClr val="000000"/>
              </a:solidFill>
              <a:latin typeface="Calibri"/>
              <a:cs typeface="Calibri"/>
            </a:rPr>
            <a:pPr algn="ctr"/>
            <a:t>0 </a:t>
          </a:fld>
          <a:endParaRPr lang="en-AU" sz="1100">
            <a:solidFill>
              <a:srgbClr val="FF0000"/>
            </a:solidFill>
          </a:endParaRPr>
        </a:p>
      </xdr:txBody>
    </xdr:sp>
    <xdr:clientData/>
  </xdr:twoCellAnchor>
  <xdr:twoCellAnchor>
    <xdr:from>
      <xdr:col>33</xdr:col>
      <xdr:colOff>562769</xdr:colOff>
      <xdr:row>26</xdr:row>
      <xdr:rowOff>153195</xdr:rowOff>
    </xdr:from>
    <xdr:to>
      <xdr:col>34</xdr:col>
      <xdr:colOff>562769</xdr:colOff>
      <xdr:row>28</xdr:row>
      <xdr:rowOff>23019</xdr:rowOff>
    </xdr:to>
    <xdr:sp macro="" textlink="">
      <xdr:nvSpPr>
        <xdr:cNvPr id="73" name="Rectangle 72">
          <a:extLst>
            <a:ext uri="{FF2B5EF4-FFF2-40B4-BE49-F238E27FC236}">
              <a16:creationId xmlns:a16="http://schemas.microsoft.com/office/drawing/2014/main" id="{889951BF-215B-4BF9-8DBA-74D0E510F006}"/>
            </a:ext>
          </a:extLst>
        </xdr:cNvPr>
        <xdr:cNvSpPr/>
      </xdr:nvSpPr>
      <xdr:spPr>
        <a:xfrm>
          <a:off x="46366113" y="6487320"/>
          <a:ext cx="607219" cy="227012"/>
        </a:xfrm>
        <a:prstGeom prst="rect">
          <a:avLst/>
        </a:prstGeom>
        <a:solidFill>
          <a:schemeClr val="accent4">
            <a:lumMod val="60000"/>
            <a:lumOff val="4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390455</xdr:colOff>
      <xdr:row>12</xdr:row>
      <xdr:rowOff>83345</xdr:rowOff>
    </xdr:from>
    <xdr:to>
      <xdr:col>33</xdr:col>
      <xdr:colOff>292100</xdr:colOff>
      <xdr:row>45</xdr:row>
      <xdr:rowOff>69057</xdr:rowOff>
    </xdr:to>
    <xdr:sp macro="" textlink="">
      <xdr:nvSpPr>
        <xdr:cNvPr id="2" name="Rectangle 1">
          <a:extLst>
            <a:ext uri="{FF2B5EF4-FFF2-40B4-BE49-F238E27FC236}">
              <a16:creationId xmlns:a16="http://schemas.microsoft.com/office/drawing/2014/main" id="{26CD9A4B-C366-46F8-9725-BCA42E36E14C}"/>
            </a:ext>
          </a:extLst>
        </xdr:cNvPr>
        <xdr:cNvSpPr/>
      </xdr:nvSpPr>
      <xdr:spPr>
        <a:xfrm>
          <a:off x="40741530" y="2829720"/>
          <a:ext cx="5388045" cy="6761162"/>
        </a:xfrm>
        <a:prstGeom prst="rect">
          <a:avLst/>
        </a:prstGeom>
        <a:solidFill>
          <a:schemeClr val="bg2"/>
        </a:solidFill>
        <a:ln>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22</xdr:col>
      <xdr:colOff>116418</xdr:colOff>
      <xdr:row>14</xdr:row>
      <xdr:rowOff>178593</xdr:rowOff>
    </xdr:from>
    <xdr:to>
      <xdr:col>23</xdr:col>
      <xdr:colOff>504821</xdr:colOff>
      <xdr:row>19</xdr:row>
      <xdr:rowOff>63659</xdr:rowOff>
    </xdr:to>
    <xdr:sp macro="" textlink="">
      <xdr:nvSpPr>
        <xdr:cNvPr id="3" name="Rounded Rectangle 43">
          <a:extLst>
            <a:ext uri="{FF2B5EF4-FFF2-40B4-BE49-F238E27FC236}">
              <a16:creationId xmlns:a16="http://schemas.microsoft.com/office/drawing/2014/main" id="{5ECA5A8C-F986-48EC-8D70-6F1FB3EC1CD2}"/>
            </a:ext>
          </a:extLst>
        </xdr:cNvPr>
        <xdr:cNvSpPr/>
      </xdr:nvSpPr>
      <xdr:spPr>
        <a:xfrm>
          <a:off x="39245118" y="3286918"/>
          <a:ext cx="1001178" cy="1590041"/>
        </a:xfrm>
        <a:prstGeom prst="rect">
          <a:avLst/>
        </a:prstGeom>
        <a:solidFill>
          <a:srgbClr val="55575A"/>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In (I)</a:t>
          </a:r>
          <a:endParaRPr kumimoji="0" lang="en-AU"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27</xdr:col>
      <xdr:colOff>314474</xdr:colOff>
      <xdr:row>8</xdr:row>
      <xdr:rowOff>35718</xdr:rowOff>
    </xdr:from>
    <xdr:to>
      <xdr:col>29</xdr:col>
      <xdr:colOff>314300</xdr:colOff>
      <xdr:row>9</xdr:row>
      <xdr:rowOff>139700</xdr:rowOff>
    </xdr:to>
    <xdr:sp macro="" textlink="">
      <xdr:nvSpPr>
        <xdr:cNvPr id="4" name="Rounded Rectangle 43">
          <a:extLst>
            <a:ext uri="{FF2B5EF4-FFF2-40B4-BE49-F238E27FC236}">
              <a16:creationId xmlns:a16="http://schemas.microsoft.com/office/drawing/2014/main" id="{3146A671-3525-415E-9D98-5BAC3388A6B9}"/>
            </a:ext>
          </a:extLst>
        </xdr:cNvPr>
        <xdr:cNvSpPr/>
      </xdr:nvSpPr>
      <xdr:spPr>
        <a:xfrm>
          <a:off x="42487999" y="1854993"/>
          <a:ext cx="1225376" cy="478632"/>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Out (O)</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458385</xdr:colOff>
      <xdr:row>7</xdr:row>
      <xdr:rowOff>211311</xdr:rowOff>
    </xdr:from>
    <xdr:to>
      <xdr:col>36</xdr:col>
      <xdr:colOff>49558</xdr:colOff>
      <xdr:row>10</xdr:row>
      <xdr:rowOff>163512</xdr:rowOff>
    </xdr:to>
    <xdr:sp macro="" textlink="">
      <xdr:nvSpPr>
        <xdr:cNvPr id="5" name="Rounded Rectangle 43">
          <a:extLst>
            <a:ext uri="{FF2B5EF4-FFF2-40B4-BE49-F238E27FC236}">
              <a16:creationId xmlns:a16="http://schemas.microsoft.com/office/drawing/2014/main" id="{2A28CA3B-59B5-4100-B44C-3C3F78FF9BBB}"/>
            </a:ext>
          </a:extLst>
        </xdr:cNvPr>
        <xdr:cNvSpPr/>
      </xdr:nvSpPr>
      <xdr:spPr>
        <a:xfrm>
          <a:off x="46292685" y="1659111"/>
          <a:ext cx="1416798" cy="882476"/>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Resource Recovery</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29</xdr:col>
      <xdr:colOff>452438</xdr:colOff>
      <xdr:row>33</xdr:row>
      <xdr:rowOff>163001</xdr:rowOff>
    </xdr:from>
    <xdr:to>
      <xdr:col>32</xdr:col>
      <xdr:colOff>74614</xdr:colOff>
      <xdr:row>37</xdr:row>
      <xdr:rowOff>15875</xdr:rowOff>
    </xdr:to>
    <xdr:sp macro="" textlink="">
      <xdr:nvSpPr>
        <xdr:cNvPr id="6" name="Rounded Rectangle 43">
          <a:extLst>
            <a:ext uri="{FF2B5EF4-FFF2-40B4-BE49-F238E27FC236}">
              <a16:creationId xmlns:a16="http://schemas.microsoft.com/office/drawing/2014/main" id="{145268DB-2059-464F-B791-E24B1894CD19}"/>
            </a:ext>
          </a:extLst>
        </xdr:cNvPr>
        <xdr:cNvSpPr/>
      </xdr:nvSpPr>
      <xdr:spPr>
        <a:xfrm>
          <a:off x="43845163" y="7503601"/>
          <a:ext cx="1454151" cy="579949"/>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r>
            <a:rPr kumimoji="0" lang="en-US" sz="12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Operational use</a:t>
          </a:r>
          <a:r>
            <a:rPr lang="en-US" sz="1200" b="1" kern="0">
              <a:solidFill>
                <a:srgbClr val="FFFFFF"/>
              </a:solidFill>
              <a:latin typeface="Arial"/>
              <a:ea typeface="Times New Roman" panose="02020603050405020304" pitchFamily="18" charset="0"/>
              <a:cs typeface="Times New Roman"/>
            </a:rPr>
            <a:t> (Op)</a:t>
          </a:r>
          <a:endParaRPr kumimoji="0" lang="en-AU" sz="12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30</xdr:col>
      <xdr:colOff>420986</xdr:colOff>
      <xdr:row>38</xdr:row>
      <xdr:rowOff>47625</xdr:rowOff>
    </xdr:from>
    <xdr:to>
      <xdr:col>33</xdr:col>
      <xdr:colOff>11895</xdr:colOff>
      <xdr:row>44</xdr:row>
      <xdr:rowOff>8301</xdr:rowOff>
    </xdr:to>
    <xdr:sp macro="" textlink="">
      <xdr:nvSpPr>
        <xdr:cNvPr id="7" name="Rounded Rectangle 43">
          <a:extLst>
            <a:ext uri="{FF2B5EF4-FFF2-40B4-BE49-F238E27FC236}">
              <a16:creationId xmlns:a16="http://schemas.microsoft.com/office/drawing/2014/main" id="{0ED7E221-4D58-4E2F-9EB2-B45EB75EAB40}"/>
            </a:ext>
          </a:extLst>
        </xdr:cNvPr>
        <xdr:cNvSpPr/>
      </xdr:nvSpPr>
      <xdr:spPr>
        <a:xfrm>
          <a:off x="44426486" y="8293100"/>
          <a:ext cx="1416534" cy="1052876"/>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Disposal</a:t>
          </a:r>
          <a:r>
            <a:rPr lang="en-US" sz="1600" b="1" kern="0">
              <a:solidFill>
                <a:srgbClr val="FFFFFF"/>
              </a:solidFill>
              <a:latin typeface="Arial"/>
              <a:ea typeface="Times New Roman" panose="02020603050405020304" pitchFamily="18" charset="0"/>
              <a:cs typeface="Times New Roman"/>
            </a:rPr>
            <a:t> (D)</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425884</xdr:colOff>
      <xdr:row>38</xdr:row>
      <xdr:rowOff>47625</xdr:rowOff>
    </xdr:from>
    <xdr:to>
      <xdr:col>36</xdr:col>
      <xdr:colOff>559602</xdr:colOff>
      <xdr:row>41</xdr:row>
      <xdr:rowOff>53976</xdr:rowOff>
    </xdr:to>
    <xdr:sp macro="" textlink="">
      <xdr:nvSpPr>
        <xdr:cNvPr id="8" name="Rounded Rectangle 43">
          <a:extLst>
            <a:ext uri="{FF2B5EF4-FFF2-40B4-BE49-F238E27FC236}">
              <a16:creationId xmlns:a16="http://schemas.microsoft.com/office/drawing/2014/main" id="{C5ED68DD-AC86-4582-8305-7EA03345FED2}"/>
            </a:ext>
          </a:extLst>
        </xdr:cNvPr>
        <xdr:cNvSpPr/>
      </xdr:nvSpPr>
      <xdr:spPr>
        <a:xfrm>
          <a:off x="46263359" y="8293100"/>
          <a:ext cx="1962518" cy="552451"/>
        </a:xfrm>
        <a:prstGeom prst="rect">
          <a:avLst/>
        </a:prstGeom>
        <a:solidFill>
          <a:schemeClr val="accent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Waste Levy</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425884</xdr:colOff>
      <xdr:row>34</xdr:row>
      <xdr:rowOff>1056</xdr:rowOff>
    </xdr:from>
    <xdr:to>
      <xdr:col>36</xdr:col>
      <xdr:colOff>562778</xdr:colOff>
      <xdr:row>36</xdr:row>
      <xdr:rowOff>166688</xdr:rowOff>
    </xdr:to>
    <xdr:sp macro="" textlink="">
      <xdr:nvSpPr>
        <xdr:cNvPr id="9" name="Rounded Rectangle 43">
          <a:extLst>
            <a:ext uri="{FF2B5EF4-FFF2-40B4-BE49-F238E27FC236}">
              <a16:creationId xmlns:a16="http://schemas.microsoft.com/office/drawing/2014/main" id="{53016532-C8C3-429E-929A-85C1850AC91F}"/>
            </a:ext>
          </a:extLst>
        </xdr:cNvPr>
        <xdr:cNvSpPr/>
      </xdr:nvSpPr>
      <xdr:spPr>
        <a:xfrm>
          <a:off x="46263359" y="7525806"/>
          <a:ext cx="1959344" cy="524407"/>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As per EPA publication 332.8</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23</xdr:col>
      <xdr:colOff>8597</xdr:colOff>
      <xdr:row>19</xdr:row>
      <xdr:rowOff>66834</xdr:rowOff>
    </xdr:from>
    <xdr:to>
      <xdr:col>29</xdr:col>
      <xdr:colOff>449262</xdr:colOff>
      <xdr:row>35</xdr:row>
      <xdr:rowOff>87850</xdr:rowOff>
    </xdr:to>
    <xdr:cxnSp macro="">
      <xdr:nvCxnSpPr>
        <xdr:cNvPr id="10" name="Straight Arrow Connector 31">
          <a:extLst>
            <a:ext uri="{FF2B5EF4-FFF2-40B4-BE49-F238E27FC236}">
              <a16:creationId xmlns:a16="http://schemas.microsoft.com/office/drawing/2014/main" id="{D7D9B095-AACA-4441-9818-BE9E7884B6E9}"/>
            </a:ext>
          </a:extLst>
        </xdr:cNvPr>
        <xdr:cNvCxnSpPr>
          <a:cxnSpLocks/>
          <a:stCxn id="3" idx="2"/>
          <a:endCxn id="6" idx="1"/>
        </xdr:cNvCxnSpPr>
      </xdr:nvCxnSpPr>
      <xdr:spPr>
        <a:xfrm rot="16200000" flipH="1">
          <a:off x="40337722" y="4286134"/>
          <a:ext cx="2916616" cy="409191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317475</xdr:colOff>
      <xdr:row>8</xdr:row>
      <xdr:rowOff>273843</xdr:rowOff>
    </xdr:from>
    <xdr:to>
      <xdr:col>33</xdr:col>
      <xdr:colOff>458385</xdr:colOff>
      <xdr:row>8</xdr:row>
      <xdr:rowOff>281074</xdr:rowOff>
    </xdr:to>
    <xdr:cxnSp macro="">
      <xdr:nvCxnSpPr>
        <xdr:cNvPr id="11" name="Straight Arrow Connector 10">
          <a:extLst>
            <a:ext uri="{FF2B5EF4-FFF2-40B4-BE49-F238E27FC236}">
              <a16:creationId xmlns:a16="http://schemas.microsoft.com/office/drawing/2014/main" id="{D4E43C4D-1A8B-4829-A7BA-CE6A30E0B9B5}"/>
            </a:ext>
          </a:extLst>
        </xdr:cNvPr>
        <xdr:cNvCxnSpPr>
          <a:cxnSpLocks/>
          <a:stCxn id="4" idx="3"/>
          <a:endCxn id="5" idx="1"/>
        </xdr:cNvCxnSpPr>
      </xdr:nvCxnSpPr>
      <xdr:spPr>
        <a:xfrm>
          <a:off x="43710200" y="2096293"/>
          <a:ext cx="2582485" cy="8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7010</xdr:colOff>
      <xdr:row>19</xdr:row>
      <xdr:rowOff>173990</xdr:rowOff>
    </xdr:from>
    <xdr:to>
      <xdr:col>30</xdr:col>
      <xdr:colOff>420986</xdr:colOff>
      <xdr:row>41</xdr:row>
      <xdr:rowOff>27963</xdr:rowOff>
    </xdr:to>
    <xdr:cxnSp macro="">
      <xdr:nvCxnSpPr>
        <xdr:cNvPr id="12" name="Straight Arrow Connector 67">
          <a:extLst>
            <a:ext uri="{FF2B5EF4-FFF2-40B4-BE49-F238E27FC236}">
              <a16:creationId xmlns:a16="http://schemas.microsoft.com/office/drawing/2014/main" id="{731AB75E-34F5-4BD6-A6B3-6C3C851E5E7A}"/>
            </a:ext>
          </a:extLst>
        </xdr:cNvPr>
        <xdr:cNvCxnSpPr>
          <a:cxnSpLocks/>
          <a:endCxn id="7" idx="1"/>
        </xdr:cNvCxnSpPr>
      </xdr:nvCxnSpPr>
      <xdr:spPr>
        <a:xfrm>
          <a:off x="39748485" y="4984115"/>
          <a:ext cx="4678001" cy="3838598"/>
        </a:xfrm>
        <a:prstGeom prst="bentConnector3">
          <a:avLst>
            <a:gd name="adj1" fmla="val -6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8720</xdr:colOff>
      <xdr:row>39</xdr:row>
      <xdr:rowOff>140097</xdr:rowOff>
    </xdr:from>
    <xdr:to>
      <xdr:col>33</xdr:col>
      <xdr:colOff>425884</xdr:colOff>
      <xdr:row>41</xdr:row>
      <xdr:rowOff>27963</xdr:rowOff>
    </xdr:to>
    <xdr:cxnSp macro="">
      <xdr:nvCxnSpPr>
        <xdr:cNvPr id="13" name="Straight Arrow Connector 71">
          <a:extLst>
            <a:ext uri="{FF2B5EF4-FFF2-40B4-BE49-F238E27FC236}">
              <a16:creationId xmlns:a16="http://schemas.microsoft.com/office/drawing/2014/main" id="{C06F5CAF-64E4-49E9-AED2-B48DAEF26E48}"/>
            </a:ext>
          </a:extLst>
        </xdr:cNvPr>
        <xdr:cNvCxnSpPr>
          <a:cxnSpLocks/>
          <a:stCxn id="7" idx="3"/>
          <a:endCxn id="8" idx="1"/>
        </xdr:cNvCxnSpPr>
      </xdr:nvCxnSpPr>
      <xdr:spPr>
        <a:xfrm flipV="1">
          <a:off x="45846195" y="8572897"/>
          <a:ext cx="417164" cy="249816"/>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32</xdr:col>
      <xdr:colOff>74614</xdr:colOff>
      <xdr:row>35</xdr:row>
      <xdr:rowOff>83872</xdr:rowOff>
    </xdr:from>
    <xdr:to>
      <xdr:col>33</xdr:col>
      <xdr:colOff>425884</xdr:colOff>
      <xdr:row>35</xdr:row>
      <xdr:rowOff>87850</xdr:rowOff>
    </xdr:to>
    <xdr:cxnSp macro="">
      <xdr:nvCxnSpPr>
        <xdr:cNvPr id="14" name="Straight Arrow Connector 76">
          <a:extLst>
            <a:ext uri="{FF2B5EF4-FFF2-40B4-BE49-F238E27FC236}">
              <a16:creationId xmlns:a16="http://schemas.microsoft.com/office/drawing/2014/main" id="{2FBE6E02-1C09-47E2-95E4-3988250E935B}"/>
            </a:ext>
          </a:extLst>
        </xdr:cNvPr>
        <xdr:cNvCxnSpPr>
          <a:cxnSpLocks/>
          <a:stCxn id="6" idx="3"/>
          <a:endCxn id="9" idx="1"/>
        </xdr:cNvCxnSpPr>
      </xdr:nvCxnSpPr>
      <xdr:spPr>
        <a:xfrm flipV="1">
          <a:off x="45299314" y="7792772"/>
          <a:ext cx="964045" cy="0"/>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24</xdr:col>
      <xdr:colOff>386132</xdr:colOff>
      <xdr:row>43</xdr:row>
      <xdr:rowOff>125728</xdr:rowOff>
    </xdr:from>
    <xdr:to>
      <xdr:col>29</xdr:col>
      <xdr:colOff>558749</xdr:colOff>
      <xdr:row>45</xdr:row>
      <xdr:rowOff>97655</xdr:rowOff>
    </xdr:to>
    <xdr:sp macro="" textlink="">
      <xdr:nvSpPr>
        <xdr:cNvPr id="15" name="TextBox 2">
          <a:extLst>
            <a:ext uri="{FF2B5EF4-FFF2-40B4-BE49-F238E27FC236}">
              <a16:creationId xmlns:a16="http://schemas.microsoft.com/office/drawing/2014/main" id="{B6617A7D-9AAC-44AB-ACF5-5FC73985FAB6}"/>
            </a:ext>
          </a:extLst>
        </xdr:cNvPr>
        <xdr:cNvSpPr txBox="1"/>
      </xdr:nvSpPr>
      <xdr:spPr>
        <a:xfrm>
          <a:off x="40737207" y="9276078"/>
          <a:ext cx="3220617" cy="346577"/>
        </a:xfrm>
        <a:prstGeom prst="rect">
          <a:avLst/>
        </a:prstGeom>
        <a:noFill/>
      </xdr:spPr>
      <xdr:txBody>
        <a:bodyPr rot="0" spcFirstLastPara="0" vert="horz" wrap="square" lIns="91440" tIns="45720" rIns="91440" bIns="4572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Landfill operational boundary</a:t>
          </a:r>
        </a:p>
      </xdr:txBody>
    </xdr:sp>
    <xdr:clientData/>
  </xdr:twoCellAnchor>
  <xdr:twoCellAnchor>
    <xdr:from>
      <xdr:col>33</xdr:col>
      <xdr:colOff>429059</xdr:colOff>
      <xdr:row>41</xdr:row>
      <xdr:rowOff>88106</xdr:rowOff>
    </xdr:from>
    <xdr:to>
      <xdr:col>36</xdr:col>
      <xdr:colOff>559603</xdr:colOff>
      <xdr:row>45</xdr:row>
      <xdr:rowOff>112679</xdr:rowOff>
    </xdr:to>
    <xdr:sp macro="" textlink="">
      <xdr:nvSpPr>
        <xdr:cNvPr id="16" name="Rounded Rectangle 43">
          <a:extLst>
            <a:ext uri="{FF2B5EF4-FFF2-40B4-BE49-F238E27FC236}">
              <a16:creationId xmlns:a16="http://schemas.microsoft.com/office/drawing/2014/main" id="{226237C6-AADB-4292-8681-8551ED74F868}"/>
            </a:ext>
          </a:extLst>
        </xdr:cNvPr>
        <xdr:cNvSpPr/>
      </xdr:nvSpPr>
      <xdr:spPr>
        <a:xfrm>
          <a:off x="46260184" y="8876506"/>
          <a:ext cx="1965694" cy="761173"/>
        </a:xfrm>
        <a:prstGeom prst="rect">
          <a:avLst/>
        </a:prstGeom>
        <a:solidFill>
          <a:schemeClr val="accent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Waste not subject to Levy</a:t>
          </a:r>
        </a:p>
        <a:p>
          <a:pPr marL="0" marR="0" lvl="0" indent="0" algn="ctr" defTabSz="914400" eaLnBrk="1" fontAlgn="auto" latinLnBrk="0" hangingPunct="1">
            <a:lnSpc>
              <a:spcPct val="100000"/>
            </a:lnSpc>
            <a:spcBef>
              <a:spcPts val="0"/>
            </a:spcBef>
            <a:spcAft>
              <a:spcPts val="0"/>
            </a:spcAft>
            <a:buClrTx/>
            <a:buSzTx/>
            <a:buFontTx/>
            <a:buNone/>
            <a:tabLst/>
            <a:defRPr/>
          </a:pPr>
          <a:r>
            <a:rPr lang="en-US" sz="1050" kern="0">
              <a:solidFill>
                <a:srgbClr val="FFFFFF"/>
              </a:solidFill>
              <a:latin typeface="Arial"/>
              <a:ea typeface="Times New Roman" panose="02020603050405020304" pitchFamily="18" charset="0"/>
              <a:cs typeface="Times New Roman" panose="02020603050405020304" pitchFamily="18" charset="0"/>
            </a:rPr>
            <a:t>e.g. disaster waste </a:t>
          </a:r>
          <a:endParaRPr kumimoji="0" lang="en-AU" sz="105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8720</xdr:colOff>
      <xdr:row>41</xdr:row>
      <xdr:rowOff>27963</xdr:rowOff>
    </xdr:from>
    <xdr:to>
      <xdr:col>33</xdr:col>
      <xdr:colOff>425884</xdr:colOff>
      <xdr:row>43</xdr:row>
      <xdr:rowOff>98805</xdr:rowOff>
    </xdr:to>
    <xdr:cxnSp macro="">
      <xdr:nvCxnSpPr>
        <xdr:cNvPr id="17" name="Straight Arrow Connector 70">
          <a:extLst>
            <a:ext uri="{FF2B5EF4-FFF2-40B4-BE49-F238E27FC236}">
              <a16:creationId xmlns:a16="http://schemas.microsoft.com/office/drawing/2014/main" id="{CB21C746-240E-485F-A95A-4C557A387655}"/>
            </a:ext>
          </a:extLst>
        </xdr:cNvPr>
        <xdr:cNvCxnSpPr>
          <a:cxnSpLocks/>
          <a:stCxn id="7" idx="3"/>
          <a:endCxn id="16" idx="1"/>
        </xdr:cNvCxnSpPr>
      </xdr:nvCxnSpPr>
      <xdr:spPr>
        <a:xfrm>
          <a:off x="45846195" y="8822713"/>
          <a:ext cx="417164" cy="432792"/>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23</xdr:col>
      <xdr:colOff>504821</xdr:colOff>
      <xdr:row>16</xdr:row>
      <xdr:rowOff>305196</xdr:rowOff>
    </xdr:from>
    <xdr:to>
      <xdr:col>25</xdr:col>
      <xdr:colOff>447675</xdr:colOff>
      <xdr:row>16</xdr:row>
      <xdr:rowOff>305673</xdr:rowOff>
    </xdr:to>
    <xdr:cxnSp macro="">
      <xdr:nvCxnSpPr>
        <xdr:cNvPr id="18" name="Straight Arrow Connector 29">
          <a:extLst>
            <a:ext uri="{FF2B5EF4-FFF2-40B4-BE49-F238E27FC236}">
              <a16:creationId xmlns:a16="http://schemas.microsoft.com/office/drawing/2014/main" id="{B147E7E7-0254-4C00-BE42-F4A5F9386487}"/>
            </a:ext>
          </a:extLst>
        </xdr:cNvPr>
        <xdr:cNvCxnSpPr>
          <a:cxnSpLocks/>
          <a:stCxn id="3" idx="3"/>
          <a:endCxn id="32" idx="1"/>
        </xdr:cNvCxnSpPr>
      </xdr:nvCxnSpPr>
      <xdr:spPr>
        <a:xfrm flipV="1">
          <a:off x="40246296" y="3772296"/>
          <a:ext cx="1155704" cy="47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588036</xdr:colOff>
      <xdr:row>30</xdr:row>
      <xdr:rowOff>130969</xdr:rowOff>
    </xdr:from>
    <xdr:to>
      <xdr:col>26</xdr:col>
      <xdr:colOff>561314</xdr:colOff>
      <xdr:row>32</xdr:row>
      <xdr:rowOff>30429</xdr:rowOff>
    </xdr:to>
    <xdr:cxnSp macro="">
      <xdr:nvCxnSpPr>
        <xdr:cNvPr id="19" name="Straight Arrow Connector 33">
          <a:extLst>
            <a:ext uri="{FF2B5EF4-FFF2-40B4-BE49-F238E27FC236}">
              <a16:creationId xmlns:a16="http://schemas.microsoft.com/office/drawing/2014/main" id="{7BBE3F33-4074-4164-A0E0-ED7AE5E6D8B8}"/>
            </a:ext>
          </a:extLst>
        </xdr:cNvPr>
        <xdr:cNvCxnSpPr>
          <a:cxnSpLocks/>
          <a:stCxn id="26" idx="0"/>
          <a:endCxn id="30" idx="2"/>
        </xdr:cNvCxnSpPr>
      </xdr:nvCxnSpPr>
      <xdr:spPr>
        <a:xfrm rot="5400000" flipH="1" flipV="1">
          <a:off x="41709445" y="6767910"/>
          <a:ext cx="258235" cy="58605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59531</xdr:colOff>
      <xdr:row>16</xdr:row>
      <xdr:rowOff>303609</xdr:rowOff>
    </xdr:from>
    <xdr:to>
      <xdr:col>29</xdr:col>
      <xdr:colOff>516997</xdr:colOff>
      <xdr:row>16</xdr:row>
      <xdr:rowOff>305196</xdr:rowOff>
    </xdr:to>
    <xdr:cxnSp macro="">
      <xdr:nvCxnSpPr>
        <xdr:cNvPr id="20" name="Straight Arrow Connector 29">
          <a:extLst>
            <a:ext uri="{FF2B5EF4-FFF2-40B4-BE49-F238E27FC236}">
              <a16:creationId xmlns:a16="http://schemas.microsoft.com/office/drawing/2014/main" id="{D76042B5-DD99-4C2D-8812-C97819E5FB59}"/>
            </a:ext>
          </a:extLst>
        </xdr:cNvPr>
        <xdr:cNvCxnSpPr>
          <a:cxnSpLocks/>
          <a:stCxn id="32" idx="3"/>
          <a:endCxn id="31" idx="1"/>
        </xdr:cNvCxnSpPr>
      </xdr:nvCxnSpPr>
      <xdr:spPr>
        <a:xfrm flipV="1">
          <a:off x="42845831" y="3770709"/>
          <a:ext cx="1067066" cy="158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314388</xdr:colOff>
      <xdr:row>9</xdr:row>
      <xdr:rowOff>142875</xdr:rowOff>
    </xdr:from>
    <xdr:to>
      <xdr:col>30</xdr:col>
      <xdr:colOff>567447</xdr:colOff>
      <xdr:row>13</xdr:row>
      <xdr:rowOff>-1</xdr:rowOff>
    </xdr:to>
    <xdr:cxnSp macro="">
      <xdr:nvCxnSpPr>
        <xdr:cNvPr id="21" name="Straight Arrow Connector 29">
          <a:extLst>
            <a:ext uri="{FF2B5EF4-FFF2-40B4-BE49-F238E27FC236}">
              <a16:creationId xmlns:a16="http://schemas.microsoft.com/office/drawing/2014/main" id="{0558E44F-CCC9-4320-A81D-EEC3E28362FB}"/>
            </a:ext>
          </a:extLst>
        </xdr:cNvPr>
        <xdr:cNvCxnSpPr>
          <a:cxnSpLocks/>
          <a:stCxn id="31" idx="0"/>
          <a:endCxn id="4" idx="2"/>
        </xdr:cNvCxnSpPr>
      </xdr:nvCxnSpPr>
      <xdr:spPr>
        <a:xfrm rot="16200000" flipV="1">
          <a:off x="43536781" y="1891182"/>
          <a:ext cx="593724" cy="147225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555624</xdr:colOff>
      <xdr:row>8</xdr:row>
      <xdr:rowOff>273844</xdr:rowOff>
    </xdr:from>
    <xdr:to>
      <xdr:col>27</xdr:col>
      <xdr:colOff>311298</xdr:colOff>
      <xdr:row>13</xdr:row>
      <xdr:rowOff>30163</xdr:rowOff>
    </xdr:to>
    <xdr:cxnSp macro="">
      <xdr:nvCxnSpPr>
        <xdr:cNvPr id="22" name="Straight Arrow Connector 29">
          <a:extLst>
            <a:ext uri="{FF2B5EF4-FFF2-40B4-BE49-F238E27FC236}">
              <a16:creationId xmlns:a16="http://schemas.microsoft.com/office/drawing/2014/main" id="{CABF4763-45DD-44B2-B048-E0BABA69275A}"/>
            </a:ext>
          </a:extLst>
        </xdr:cNvPr>
        <xdr:cNvCxnSpPr>
          <a:cxnSpLocks/>
          <a:stCxn id="32" idx="0"/>
          <a:endCxn id="4" idx="1"/>
        </xdr:cNvCxnSpPr>
      </xdr:nvCxnSpPr>
      <xdr:spPr>
        <a:xfrm rot="5400000" flipH="1" flipV="1">
          <a:off x="41879514" y="2339504"/>
          <a:ext cx="854869" cy="36844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118269</xdr:colOff>
      <xdr:row>10</xdr:row>
      <xdr:rowOff>50005</xdr:rowOff>
    </xdr:from>
    <xdr:to>
      <xdr:col>27</xdr:col>
      <xdr:colOff>270670</xdr:colOff>
      <xdr:row>11</xdr:row>
      <xdr:rowOff>98423</xdr:rowOff>
    </xdr:to>
    <xdr:sp macro="" textlink="$S$15">
      <xdr:nvSpPr>
        <xdr:cNvPr id="23" name="S1_to_O">
          <a:extLst>
            <a:ext uri="{FF2B5EF4-FFF2-40B4-BE49-F238E27FC236}">
              <a16:creationId xmlns:a16="http://schemas.microsoft.com/office/drawing/2014/main" id="{261E1691-0351-4119-8BC6-A9D128B1C3A0}"/>
            </a:ext>
          </a:extLst>
        </xdr:cNvPr>
        <xdr:cNvSpPr txBox="1"/>
      </xdr:nvSpPr>
      <xdr:spPr>
        <a:xfrm>
          <a:off x="41688544" y="2428080"/>
          <a:ext cx="762001" cy="2325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0E37704-6306-4311-BFEE-6CB73CA44D86}" type="TxLink">
            <a:rPr lang="en-US" sz="950" b="0" i="0" u="none" strike="noStrike">
              <a:solidFill>
                <a:srgbClr val="000000"/>
              </a:solidFill>
              <a:latin typeface="Arial"/>
              <a:cs typeface="Arial"/>
            </a:rPr>
            <a:pPr algn="ctr"/>
            <a:t>340 </a:t>
          </a:fld>
          <a:endParaRPr lang="en-AU" sz="1100"/>
        </a:p>
      </xdr:txBody>
    </xdr:sp>
    <xdr:clientData/>
  </xdr:twoCellAnchor>
  <xdr:twoCellAnchor>
    <xdr:from>
      <xdr:col>24</xdr:col>
      <xdr:colOff>61646</xdr:colOff>
      <xdr:row>34</xdr:row>
      <xdr:rowOff>160604</xdr:rowOff>
    </xdr:from>
    <xdr:to>
      <xdr:col>25</xdr:col>
      <xdr:colOff>191821</xdr:colOff>
      <xdr:row>36</xdr:row>
      <xdr:rowOff>19049</xdr:rowOff>
    </xdr:to>
    <xdr:sp macro="" textlink="$S$10">
      <xdr:nvSpPr>
        <xdr:cNvPr id="24" name="I_to_Op">
          <a:extLst>
            <a:ext uri="{FF2B5EF4-FFF2-40B4-BE49-F238E27FC236}">
              <a16:creationId xmlns:a16="http://schemas.microsoft.com/office/drawing/2014/main" id="{A8DE8DF7-4408-404C-B509-557E6B78515A}"/>
            </a:ext>
          </a:extLst>
        </xdr:cNvPr>
        <xdr:cNvSpPr txBox="1"/>
      </xdr:nvSpPr>
      <xdr:spPr>
        <a:xfrm>
          <a:off x="40412721" y="7688529"/>
          <a:ext cx="736600" cy="2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2A2192C-6B38-4FC2-80BB-8FAB5D4D39B1}" type="TxLink">
            <a:rPr lang="en-US" sz="1100" b="0" i="0" u="none" strike="noStrike">
              <a:solidFill>
                <a:srgbClr val="000000"/>
              </a:solidFill>
              <a:latin typeface="Calibri"/>
              <a:cs typeface="Calibri"/>
            </a:rPr>
            <a:pPr algn="ctr"/>
            <a:t>24,000 </a:t>
          </a:fld>
          <a:endParaRPr lang="en-AU" sz="1100"/>
        </a:p>
      </xdr:txBody>
    </xdr:sp>
    <xdr:clientData/>
  </xdr:twoCellAnchor>
  <xdr:twoCellAnchor>
    <xdr:from>
      <xdr:col>24</xdr:col>
      <xdr:colOff>84401</xdr:colOff>
      <xdr:row>40</xdr:row>
      <xdr:rowOff>106892</xdr:rowOff>
    </xdr:from>
    <xdr:to>
      <xdr:col>25</xdr:col>
      <xdr:colOff>199230</xdr:colOff>
      <xdr:row>41</xdr:row>
      <xdr:rowOff>142875</xdr:rowOff>
    </xdr:to>
    <xdr:sp macro="" textlink="$S$11">
      <xdr:nvSpPr>
        <xdr:cNvPr id="25" name="I_to_D">
          <a:extLst>
            <a:ext uri="{FF2B5EF4-FFF2-40B4-BE49-F238E27FC236}">
              <a16:creationId xmlns:a16="http://schemas.microsoft.com/office/drawing/2014/main" id="{7D2C47B1-406D-46BE-91C6-1C09C0B3F9F3}"/>
            </a:ext>
          </a:extLst>
        </xdr:cNvPr>
        <xdr:cNvSpPr txBox="1"/>
      </xdr:nvSpPr>
      <xdr:spPr>
        <a:xfrm>
          <a:off x="40435476" y="8714317"/>
          <a:ext cx="724429" cy="2169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3EA231F-209D-48E3-871F-3A7DA0ADBBA8}" type="TxLink">
            <a:rPr lang="en-US" sz="950" b="0" i="0" u="none" strike="noStrike">
              <a:solidFill>
                <a:srgbClr val="000000"/>
              </a:solidFill>
              <a:latin typeface="Arial"/>
              <a:cs typeface="Arial"/>
            </a:rPr>
            <a:pPr algn="ctr"/>
            <a:t>50,278 </a:t>
          </a:fld>
          <a:endParaRPr lang="en-AU" sz="1100"/>
        </a:p>
      </xdr:txBody>
    </xdr:sp>
    <xdr:clientData/>
  </xdr:twoCellAnchor>
  <xdr:twoCellAnchor>
    <xdr:from>
      <xdr:col>25</xdr:col>
      <xdr:colOff>104510</xdr:colOff>
      <xdr:row>32</xdr:row>
      <xdr:rowOff>30428</xdr:rowOff>
    </xdr:from>
    <xdr:to>
      <xdr:col>26</xdr:col>
      <xdr:colOff>464343</xdr:colOff>
      <xdr:row>33</xdr:row>
      <xdr:rowOff>71437</xdr:rowOff>
    </xdr:to>
    <xdr:sp macro="" textlink="$S$17">
      <xdr:nvSpPr>
        <xdr:cNvPr id="26" name="S2_to_S2">
          <a:extLst>
            <a:ext uri="{FF2B5EF4-FFF2-40B4-BE49-F238E27FC236}">
              <a16:creationId xmlns:a16="http://schemas.microsoft.com/office/drawing/2014/main" id="{354417EC-07EC-41B5-A4DE-1892B3211B9F}"/>
            </a:ext>
          </a:extLst>
        </xdr:cNvPr>
        <xdr:cNvSpPr txBox="1"/>
      </xdr:nvSpPr>
      <xdr:spPr>
        <a:xfrm>
          <a:off x="41065185" y="7190053"/>
          <a:ext cx="969433" cy="221984"/>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93533C4-43D3-48EE-9264-3FE3F03116A2}" type="TxLink">
            <a:rPr lang="en-US" sz="1100" b="0" i="0" u="none" strike="noStrike">
              <a:solidFill>
                <a:srgbClr val="000000"/>
              </a:solidFill>
              <a:latin typeface="Calibri"/>
              <a:cs typeface="Calibri"/>
            </a:rPr>
            <a:pPr algn="ctr"/>
            <a:t>1,500 </a:t>
          </a:fld>
          <a:endParaRPr lang="en-AU" sz="1100"/>
        </a:p>
      </xdr:txBody>
    </xdr:sp>
    <xdr:clientData/>
  </xdr:twoCellAnchor>
  <xdr:twoCellAnchor>
    <xdr:from>
      <xdr:col>30</xdr:col>
      <xdr:colOff>49211</xdr:colOff>
      <xdr:row>10</xdr:row>
      <xdr:rowOff>61913</xdr:rowOff>
    </xdr:from>
    <xdr:to>
      <xdr:col>31</xdr:col>
      <xdr:colOff>192882</xdr:colOff>
      <xdr:row>11</xdr:row>
      <xdr:rowOff>146050</xdr:rowOff>
    </xdr:to>
    <xdr:sp macro="" textlink="$S$16">
      <xdr:nvSpPr>
        <xdr:cNvPr id="27" name="S2_to_O">
          <a:extLst>
            <a:ext uri="{FF2B5EF4-FFF2-40B4-BE49-F238E27FC236}">
              <a16:creationId xmlns:a16="http://schemas.microsoft.com/office/drawing/2014/main" id="{83794DF2-8F43-4F04-9B2E-6193F835F5D7}"/>
            </a:ext>
          </a:extLst>
        </xdr:cNvPr>
        <xdr:cNvSpPr txBox="1"/>
      </xdr:nvSpPr>
      <xdr:spPr>
        <a:xfrm>
          <a:off x="44051536" y="2446338"/>
          <a:ext cx="756446" cy="258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2539248-2CF4-4C4C-B104-E51318B7EAE3}" type="TxLink">
            <a:rPr lang="en-US" sz="950" b="0" i="0" u="none" strike="noStrike">
              <a:solidFill>
                <a:srgbClr val="000000"/>
              </a:solidFill>
              <a:latin typeface="Arial"/>
              <a:cs typeface="Arial"/>
            </a:rPr>
            <a:pPr algn="ctr"/>
            <a:t>200 </a:t>
          </a:fld>
          <a:endParaRPr lang="en-AU" sz="1100"/>
        </a:p>
      </xdr:txBody>
    </xdr:sp>
    <xdr:clientData/>
  </xdr:twoCellAnchor>
  <xdr:twoCellAnchor>
    <xdr:from>
      <xdr:col>23</xdr:col>
      <xdr:colOff>8597</xdr:colOff>
      <xdr:row>19</xdr:row>
      <xdr:rowOff>66834</xdr:rowOff>
    </xdr:from>
    <xdr:to>
      <xdr:col>25</xdr:col>
      <xdr:colOff>420159</xdr:colOff>
      <xdr:row>26</xdr:row>
      <xdr:rowOff>84534</xdr:rowOff>
    </xdr:to>
    <xdr:cxnSp macro="">
      <xdr:nvCxnSpPr>
        <xdr:cNvPr id="28" name="Straight Arrow Connector 31">
          <a:extLst>
            <a:ext uri="{FF2B5EF4-FFF2-40B4-BE49-F238E27FC236}">
              <a16:creationId xmlns:a16="http://schemas.microsoft.com/office/drawing/2014/main" id="{619D4C78-371A-4D6A-9C71-6E7B6D028C37}"/>
            </a:ext>
          </a:extLst>
        </xdr:cNvPr>
        <xdr:cNvCxnSpPr>
          <a:cxnSpLocks/>
          <a:stCxn id="3" idx="2"/>
          <a:endCxn id="30" idx="1"/>
        </xdr:cNvCxnSpPr>
      </xdr:nvCxnSpPr>
      <xdr:spPr>
        <a:xfrm rot="16200000" flipH="1">
          <a:off x="39918428" y="4705428"/>
          <a:ext cx="1290875" cy="162758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26723</xdr:colOff>
      <xdr:row>25</xdr:row>
      <xdr:rowOff>152927</xdr:rowOff>
    </xdr:from>
    <xdr:to>
      <xdr:col>25</xdr:col>
      <xdr:colOff>211932</xdr:colOff>
      <xdr:row>27</xdr:row>
      <xdr:rowOff>32544</xdr:rowOff>
    </xdr:to>
    <xdr:sp macro="" textlink="$S$22">
      <xdr:nvSpPr>
        <xdr:cNvPr id="29" name="I_to_S2">
          <a:extLst>
            <a:ext uri="{FF2B5EF4-FFF2-40B4-BE49-F238E27FC236}">
              <a16:creationId xmlns:a16="http://schemas.microsoft.com/office/drawing/2014/main" id="{4FD37EC8-4CDE-45E5-B74E-0AF777B6CE3B}"/>
            </a:ext>
          </a:extLst>
        </xdr:cNvPr>
        <xdr:cNvSpPr txBox="1"/>
      </xdr:nvSpPr>
      <xdr:spPr>
        <a:xfrm>
          <a:off x="40377798" y="6048902"/>
          <a:ext cx="791634" cy="23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A2513BC-4393-4FDB-9769-390FBE4AC756}"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25</xdr:col>
      <xdr:colOff>420160</xdr:colOff>
      <xdr:row>22</xdr:row>
      <xdr:rowOff>38100</xdr:rowOff>
    </xdr:from>
    <xdr:to>
      <xdr:col>28</xdr:col>
      <xdr:colOff>95250</xdr:colOff>
      <xdr:row>30</xdr:row>
      <xdr:rowOff>130968</xdr:rowOff>
    </xdr:to>
    <xdr:sp macro="" textlink="">
      <xdr:nvSpPr>
        <xdr:cNvPr id="30" name="Rounded Rectangle 43">
          <a:extLst>
            <a:ext uri="{FF2B5EF4-FFF2-40B4-BE49-F238E27FC236}">
              <a16:creationId xmlns:a16="http://schemas.microsoft.com/office/drawing/2014/main" id="{76C88125-9DF7-4DA5-A503-BAAC6C48C51C}"/>
            </a:ext>
          </a:extLst>
        </xdr:cNvPr>
        <xdr:cNvSpPr/>
      </xdr:nvSpPr>
      <xdr:spPr>
        <a:xfrm>
          <a:off x="41377660" y="5391150"/>
          <a:ext cx="1503890" cy="1540668"/>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kern="0">
              <a:solidFill>
                <a:srgbClr val="FFFFFF"/>
              </a:solidFill>
              <a:latin typeface="Arial"/>
              <a:ea typeface="Times New Roman" panose="02020603050405020304" pitchFamily="18" charset="0"/>
              <a:cs typeface="Times New Roman" panose="02020603050405020304" pitchFamily="18" charset="0"/>
            </a:rPr>
            <a:t>Temporary</a:t>
          </a:r>
          <a:r>
            <a:rPr lang="en-US" sz="1800" kern="0" baseline="0">
              <a:solidFill>
                <a:srgbClr val="FFFFFF"/>
              </a:solidFill>
              <a:latin typeface="Arial"/>
              <a:ea typeface="Times New Roman" panose="02020603050405020304" pitchFamily="18" charset="0"/>
              <a:cs typeface="Times New Roman" panose="02020603050405020304" pitchFamily="18" charset="0"/>
            </a:rPr>
            <a:t> Storage</a:t>
          </a:r>
          <a:endParaRPr lang="en-US" sz="1800" kern="0">
            <a:solidFill>
              <a:srgbClr val="FFFFFF"/>
            </a:solidFill>
            <a:latin typeface="Arial"/>
            <a:ea typeface="Times New Roman" panose="02020603050405020304" pitchFamily="18" charset="0"/>
            <a:cs typeface="Times New Roman" panose="02020603050405020304" pitchFamily="18" charset="0"/>
          </a:endParaRPr>
        </a:p>
        <a:p>
          <a:pPr algn="ctr">
            <a:defRPr/>
          </a:pPr>
          <a:r>
            <a:rPr lang="en-US" sz="900" kern="0">
              <a:solidFill>
                <a:srgbClr val="FFFFFF"/>
              </a:solidFill>
              <a:latin typeface="Arial"/>
              <a:ea typeface="Times New Roman" panose="02020603050405020304" pitchFamily="18" charset="0"/>
              <a:cs typeface="Times New Roman"/>
            </a:rPr>
            <a:t>(not subject to levy</a:t>
          </a:r>
          <a:r>
            <a:rPr lang="en-US" sz="900" kern="0" baseline="0">
              <a:solidFill>
                <a:srgbClr val="FFFFFF"/>
              </a:solidFill>
              <a:latin typeface="Arial"/>
              <a:ea typeface="Times New Roman" panose="02020603050405020304" pitchFamily="18" charset="0"/>
              <a:cs typeface="Times New Roman"/>
            </a:rPr>
            <a:t> in accordance with 332.8</a:t>
          </a:r>
          <a:r>
            <a:rPr kumimoji="0" lang="en-US" sz="900"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a:t>
          </a:r>
          <a:endParaRPr kumimoji="0" lang="en-AU" sz="900" i="0" u="none" strike="noStrike" kern="0" cap="none" spc="0" normalizeH="0" baseline="0">
            <a:ln>
              <a:noFill/>
            </a:ln>
            <a:solidFill>
              <a:sysClr val="window" lastClr="FFFFFF"/>
            </a:solidFill>
            <a:effectLst/>
            <a:uLnTx/>
            <a:uFillTx/>
            <a:latin typeface="Times New Roman"/>
            <a:ea typeface="Times New Roman" panose="02020603050405020304" pitchFamily="18" charset="0"/>
            <a:cs typeface="Times New Roman"/>
          </a:endParaRPr>
        </a:p>
      </xdr:txBody>
    </xdr:sp>
    <xdr:clientData/>
  </xdr:twoCellAnchor>
  <xdr:twoCellAnchor>
    <xdr:from>
      <xdr:col>29</xdr:col>
      <xdr:colOff>516997</xdr:colOff>
      <xdr:row>13</xdr:row>
      <xdr:rowOff>-1</xdr:rowOff>
    </xdr:from>
    <xdr:to>
      <xdr:col>32</xdr:col>
      <xdr:colOff>10679</xdr:colOff>
      <xdr:row>21</xdr:row>
      <xdr:rowOff>59530</xdr:rowOff>
    </xdr:to>
    <xdr:sp macro="" textlink="">
      <xdr:nvSpPr>
        <xdr:cNvPr id="31" name="Rounded Rectangle 43">
          <a:extLst>
            <a:ext uri="{FF2B5EF4-FFF2-40B4-BE49-F238E27FC236}">
              <a16:creationId xmlns:a16="http://schemas.microsoft.com/office/drawing/2014/main" id="{F8D50A34-BAFB-45E2-95A4-0AEE34AD9A50}"/>
            </a:ext>
          </a:extLst>
        </xdr:cNvPr>
        <xdr:cNvSpPr/>
      </xdr:nvSpPr>
      <xdr:spPr>
        <a:xfrm>
          <a:off x="43912897" y="2924174"/>
          <a:ext cx="1319307" cy="2307431"/>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kern="0">
              <a:solidFill>
                <a:srgbClr val="FFFFFF"/>
              </a:solidFill>
              <a:latin typeface="Arial"/>
              <a:ea typeface="Times New Roman" panose="02020603050405020304" pitchFamily="18" charset="0"/>
              <a:cs typeface="Times New Roman" panose="02020603050405020304" pitchFamily="18" charset="0"/>
            </a:rPr>
            <a:t>Temporary</a:t>
          </a:r>
          <a:r>
            <a:rPr lang="en-US" sz="1800" kern="0" baseline="0">
              <a:solidFill>
                <a:srgbClr val="FFFFFF"/>
              </a:solidFill>
              <a:latin typeface="Arial"/>
              <a:ea typeface="Times New Roman" panose="02020603050405020304" pitchFamily="18" charset="0"/>
              <a:cs typeface="Times New Roman" panose="02020603050405020304" pitchFamily="18" charset="0"/>
            </a:rPr>
            <a:t> Storage</a:t>
          </a:r>
          <a:endParaRPr lang="en-US" sz="1800" kern="0">
            <a:solidFill>
              <a:srgbClr val="FFFFFF"/>
            </a:solidFill>
            <a:latin typeface="Arial"/>
            <a:ea typeface="Times New Roman" panose="02020603050405020304" pitchFamily="18" charset="0"/>
            <a:cs typeface="Times New Roman" panose="02020603050405020304" pitchFamily="18" charset="0"/>
          </a:endParaRPr>
        </a:p>
      </xdr:txBody>
    </xdr:sp>
    <xdr:clientData/>
  </xdr:twoCellAnchor>
  <xdr:twoCellAnchor>
    <xdr:from>
      <xdr:col>25</xdr:col>
      <xdr:colOff>444500</xdr:colOff>
      <xdr:row>13</xdr:row>
      <xdr:rowOff>30162</xdr:rowOff>
    </xdr:from>
    <xdr:to>
      <xdr:col>28</xdr:col>
      <xdr:colOff>59531</xdr:colOff>
      <xdr:row>21</xdr:row>
      <xdr:rowOff>35717</xdr:rowOff>
    </xdr:to>
    <xdr:sp macro="" textlink="">
      <xdr:nvSpPr>
        <xdr:cNvPr id="32" name="Rounded Rectangle 43">
          <a:extLst>
            <a:ext uri="{FF2B5EF4-FFF2-40B4-BE49-F238E27FC236}">
              <a16:creationId xmlns:a16="http://schemas.microsoft.com/office/drawing/2014/main" id="{99240ED4-21A6-4FBE-91D5-3F5B21B4ABB1}"/>
            </a:ext>
          </a:extLst>
        </xdr:cNvPr>
        <xdr:cNvSpPr/>
      </xdr:nvSpPr>
      <xdr:spPr>
        <a:xfrm>
          <a:off x="41405175" y="2951162"/>
          <a:ext cx="1440656" cy="2256630"/>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kern="0">
              <a:solidFill>
                <a:srgbClr val="FFFFFF"/>
              </a:solidFill>
              <a:latin typeface="Arial"/>
              <a:ea typeface="Times New Roman" panose="02020603050405020304" pitchFamily="18" charset="0"/>
              <a:cs typeface="Times New Roman" panose="02020603050405020304" pitchFamily="18" charset="0"/>
            </a:rPr>
            <a:t>Temporary</a:t>
          </a:r>
          <a:r>
            <a:rPr lang="en-US" sz="1800" kern="0" baseline="0">
              <a:solidFill>
                <a:srgbClr val="FFFFFF"/>
              </a:solidFill>
              <a:latin typeface="Arial"/>
              <a:ea typeface="Times New Roman" panose="02020603050405020304" pitchFamily="18" charset="0"/>
              <a:cs typeface="Times New Roman" panose="02020603050405020304" pitchFamily="18" charset="0"/>
            </a:rPr>
            <a:t> Storage</a:t>
          </a:r>
          <a:endParaRPr lang="en-US" sz="1800" kern="0">
            <a:solidFill>
              <a:srgbClr val="FFFFFF"/>
            </a:solidFill>
            <a:latin typeface="Arial"/>
            <a:ea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(Subject to allowable rebate)</a:t>
          </a:r>
          <a:endParaRPr kumimoji="0" lang="en-AU" sz="90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32</xdr:col>
      <xdr:colOff>7504</xdr:colOff>
      <xdr:row>16</xdr:row>
      <xdr:rowOff>303609</xdr:rowOff>
    </xdr:from>
    <xdr:to>
      <xdr:col>32</xdr:col>
      <xdr:colOff>285750</xdr:colOff>
      <xdr:row>38</xdr:row>
      <xdr:rowOff>11906</xdr:rowOff>
    </xdr:to>
    <xdr:cxnSp macro="">
      <xdr:nvCxnSpPr>
        <xdr:cNvPr id="33" name="Straight Arrow Connector 54">
          <a:extLst>
            <a:ext uri="{FF2B5EF4-FFF2-40B4-BE49-F238E27FC236}">
              <a16:creationId xmlns:a16="http://schemas.microsoft.com/office/drawing/2014/main" id="{CD711675-DCF2-43F8-B5BF-0752FC1732AF}"/>
            </a:ext>
          </a:extLst>
        </xdr:cNvPr>
        <xdr:cNvCxnSpPr>
          <a:cxnSpLocks/>
          <a:stCxn id="31" idx="3"/>
        </xdr:cNvCxnSpPr>
      </xdr:nvCxnSpPr>
      <xdr:spPr>
        <a:xfrm>
          <a:off x="45235379" y="3770709"/>
          <a:ext cx="275071" cy="448667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521232</xdr:colOff>
      <xdr:row>26</xdr:row>
      <xdr:rowOff>0</xdr:rowOff>
    </xdr:from>
    <xdr:to>
      <xdr:col>33</xdr:col>
      <xdr:colOff>166687</xdr:colOff>
      <xdr:row>27</xdr:row>
      <xdr:rowOff>47624</xdr:rowOff>
    </xdr:to>
    <xdr:sp macro="" textlink="$S$14">
      <xdr:nvSpPr>
        <xdr:cNvPr id="34" name="S2_to_D">
          <a:extLst>
            <a:ext uri="{FF2B5EF4-FFF2-40B4-BE49-F238E27FC236}">
              <a16:creationId xmlns:a16="http://schemas.microsoft.com/office/drawing/2014/main" id="{1CB3A5C9-28E7-414D-A30B-6C6DA85BE971}"/>
            </a:ext>
          </a:extLst>
        </xdr:cNvPr>
        <xdr:cNvSpPr txBox="1"/>
      </xdr:nvSpPr>
      <xdr:spPr>
        <a:xfrm>
          <a:off x="45139507" y="6076950"/>
          <a:ext cx="858305" cy="231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4AD856B-F8DD-4C5C-8ED3-565A3F43F17D}"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28</xdr:col>
      <xdr:colOff>95250</xdr:colOff>
      <xdr:row>26</xdr:row>
      <xdr:rowOff>84534</xdr:rowOff>
    </xdr:from>
    <xdr:to>
      <xdr:col>29</xdr:col>
      <xdr:colOff>449263</xdr:colOff>
      <xdr:row>35</xdr:row>
      <xdr:rowOff>87850</xdr:rowOff>
    </xdr:to>
    <xdr:cxnSp macro="">
      <xdr:nvCxnSpPr>
        <xdr:cNvPr id="35" name="Straight Arrow Connector 29">
          <a:extLst>
            <a:ext uri="{FF2B5EF4-FFF2-40B4-BE49-F238E27FC236}">
              <a16:creationId xmlns:a16="http://schemas.microsoft.com/office/drawing/2014/main" id="{B0AB9715-1297-453B-80D3-527F1B4C00A7}"/>
            </a:ext>
          </a:extLst>
        </xdr:cNvPr>
        <xdr:cNvCxnSpPr>
          <a:cxnSpLocks/>
          <a:stCxn id="30" idx="3"/>
          <a:endCxn id="6" idx="1"/>
        </xdr:cNvCxnSpPr>
      </xdr:nvCxnSpPr>
      <xdr:spPr>
        <a:xfrm>
          <a:off x="42881550" y="6164659"/>
          <a:ext cx="960438" cy="162574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180975</xdr:colOff>
      <xdr:row>13</xdr:row>
      <xdr:rowOff>161132</xdr:rowOff>
    </xdr:from>
    <xdr:to>
      <xdr:col>26</xdr:col>
      <xdr:colOff>478631</xdr:colOff>
      <xdr:row>15</xdr:row>
      <xdr:rowOff>63501</xdr:rowOff>
    </xdr:to>
    <xdr:sp macro="" textlink="$F$8">
      <xdr:nvSpPr>
        <xdr:cNvPr id="36" name="S1_carry over">
          <a:extLst>
            <a:ext uri="{FF2B5EF4-FFF2-40B4-BE49-F238E27FC236}">
              <a16:creationId xmlns:a16="http://schemas.microsoft.com/office/drawing/2014/main" id="{5C2D2C54-931C-4FD5-A382-68FF2DE405BA}"/>
            </a:ext>
          </a:extLst>
        </xdr:cNvPr>
        <xdr:cNvSpPr/>
      </xdr:nvSpPr>
      <xdr:spPr>
        <a:xfrm>
          <a:off x="41135300" y="3088482"/>
          <a:ext cx="910431" cy="264319"/>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365CE1D-2F21-46E5-BD60-D9B55CE40288}" type="TxLink">
            <a:rPr lang="en-US" sz="1100" b="0" i="0" u="none" strike="noStrike">
              <a:solidFill>
                <a:srgbClr val="000000"/>
              </a:solidFill>
              <a:latin typeface="Calibri"/>
              <a:cs typeface="Calibri"/>
            </a:rPr>
            <a:pPr algn="l"/>
            <a:t>340 </a:t>
          </a:fld>
          <a:endParaRPr lang="en-AU" sz="1100"/>
        </a:p>
      </xdr:txBody>
    </xdr:sp>
    <xdr:clientData/>
  </xdr:twoCellAnchor>
  <xdr:twoCellAnchor>
    <xdr:from>
      <xdr:col>28</xdr:col>
      <xdr:colOff>188911</xdr:colOff>
      <xdr:row>16</xdr:row>
      <xdr:rowOff>160338</xdr:rowOff>
    </xdr:from>
    <xdr:to>
      <xdr:col>29</xdr:col>
      <xdr:colOff>342107</xdr:colOff>
      <xdr:row>16</xdr:row>
      <xdr:rowOff>416719</xdr:rowOff>
    </xdr:to>
    <xdr:sp macro="" textlink="$S$24">
      <xdr:nvSpPr>
        <xdr:cNvPr id="37" name="S1_to_S2_Not_Eligable">
          <a:extLst>
            <a:ext uri="{FF2B5EF4-FFF2-40B4-BE49-F238E27FC236}">
              <a16:creationId xmlns:a16="http://schemas.microsoft.com/office/drawing/2014/main" id="{715171A1-8111-4028-925C-06F7FE5747E7}"/>
            </a:ext>
          </a:extLst>
        </xdr:cNvPr>
        <xdr:cNvSpPr txBox="1"/>
      </xdr:nvSpPr>
      <xdr:spPr>
        <a:xfrm>
          <a:off x="42975211" y="3630613"/>
          <a:ext cx="762796" cy="253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E6ADBA8-B5E2-4EF0-B6A2-78008BF336C8}"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29</xdr:col>
      <xdr:colOff>233362</xdr:colOff>
      <xdr:row>13</xdr:row>
      <xdr:rowOff>124619</xdr:rowOff>
    </xdr:from>
    <xdr:to>
      <xdr:col>30</xdr:col>
      <xdr:colOff>543718</xdr:colOff>
      <xdr:row>15</xdr:row>
      <xdr:rowOff>46037</xdr:rowOff>
    </xdr:to>
    <xdr:sp macro="" textlink="$F$9">
      <xdr:nvSpPr>
        <xdr:cNvPr id="38" name="S2_carry over">
          <a:extLst>
            <a:ext uri="{FF2B5EF4-FFF2-40B4-BE49-F238E27FC236}">
              <a16:creationId xmlns:a16="http://schemas.microsoft.com/office/drawing/2014/main" id="{2A4BD217-E7D5-419D-9129-C7D40CB4F99B}"/>
            </a:ext>
          </a:extLst>
        </xdr:cNvPr>
        <xdr:cNvSpPr/>
      </xdr:nvSpPr>
      <xdr:spPr>
        <a:xfrm>
          <a:off x="43632437" y="3045619"/>
          <a:ext cx="913606" cy="289718"/>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16A2522B-71E1-43B8-B29D-3174CB204DC3}" type="TxLink">
            <a:rPr lang="en-US" sz="1100" b="0" i="0" u="none" strike="noStrike">
              <a:solidFill>
                <a:srgbClr val="3F3F76"/>
              </a:solidFill>
              <a:latin typeface="Calibri"/>
              <a:cs typeface="Calibri"/>
            </a:rPr>
            <a:pPr algn="l"/>
            <a:t>700 </a:t>
          </a:fld>
          <a:endParaRPr lang="en-AU" sz="1100"/>
        </a:p>
      </xdr:txBody>
    </xdr:sp>
    <xdr:clientData/>
  </xdr:twoCellAnchor>
  <xdr:twoCellAnchor>
    <xdr:from>
      <xdr:col>26</xdr:col>
      <xdr:colOff>587375</xdr:colOff>
      <xdr:row>19</xdr:row>
      <xdr:rowOff>20637</xdr:rowOff>
    </xdr:from>
    <xdr:to>
      <xdr:col>28</xdr:col>
      <xdr:colOff>287338</xdr:colOff>
      <xdr:row>20</xdr:row>
      <xdr:rowOff>116682</xdr:rowOff>
    </xdr:to>
    <xdr:sp macro="" textlink="$S$40">
      <xdr:nvSpPr>
        <xdr:cNvPr id="39" name="S1_carry over">
          <a:extLst>
            <a:ext uri="{FF2B5EF4-FFF2-40B4-BE49-F238E27FC236}">
              <a16:creationId xmlns:a16="http://schemas.microsoft.com/office/drawing/2014/main" id="{D4E0E535-8FB7-43C2-9A33-FA672DA688C3}"/>
            </a:ext>
          </a:extLst>
        </xdr:cNvPr>
        <xdr:cNvSpPr/>
      </xdr:nvSpPr>
      <xdr:spPr>
        <a:xfrm>
          <a:off x="42154475" y="4830762"/>
          <a:ext cx="919163" cy="277020"/>
        </a:xfrm>
        <a:prstGeom prst="homePlat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fld id="{4BCEB503-AFBF-45C5-93C8-7D4276DC0A73}" type="TxLink">
            <a:rPr lang="en-US" sz="1100" b="0" i="0" u="none" strike="noStrike">
              <a:solidFill>
                <a:srgbClr val="000000"/>
              </a:solidFill>
              <a:latin typeface="Calibri"/>
              <a:cs typeface="Calibri"/>
            </a:rPr>
            <a:pPr algn="l"/>
            <a:t>220 </a:t>
          </a:fld>
          <a:endParaRPr lang="en-AU" sz="1100"/>
        </a:p>
      </xdr:txBody>
    </xdr:sp>
    <xdr:clientData/>
  </xdr:twoCellAnchor>
  <xdr:twoCellAnchor>
    <xdr:from>
      <xdr:col>33</xdr:col>
      <xdr:colOff>571500</xdr:colOff>
      <xdr:row>22</xdr:row>
      <xdr:rowOff>133350</xdr:rowOff>
    </xdr:from>
    <xdr:to>
      <xdr:col>34</xdr:col>
      <xdr:colOff>571500</xdr:colOff>
      <xdr:row>24</xdr:row>
      <xdr:rowOff>9525</xdr:rowOff>
    </xdr:to>
    <xdr:sp macro="" textlink="">
      <xdr:nvSpPr>
        <xdr:cNvPr id="40" name="Rectangle 39">
          <a:extLst>
            <a:ext uri="{FF2B5EF4-FFF2-40B4-BE49-F238E27FC236}">
              <a16:creationId xmlns:a16="http://schemas.microsoft.com/office/drawing/2014/main" id="{60402DC3-C903-4875-974E-2B3FD2ED708B}"/>
            </a:ext>
          </a:extLst>
        </xdr:cNvPr>
        <xdr:cNvSpPr/>
      </xdr:nvSpPr>
      <xdr:spPr>
        <a:xfrm>
          <a:off x="46405800" y="5486400"/>
          <a:ext cx="609600" cy="234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33</xdr:col>
      <xdr:colOff>561975</xdr:colOff>
      <xdr:row>24</xdr:row>
      <xdr:rowOff>161925</xdr:rowOff>
    </xdr:from>
    <xdr:to>
      <xdr:col>34</xdr:col>
      <xdr:colOff>561975</xdr:colOff>
      <xdr:row>26</xdr:row>
      <xdr:rowOff>38100</xdr:rowOff>
    </xdr:to>
    <xdr:sp macro="" textlink="">
      <xdr:nvSpPr>
        <xdr:cNvPr id="41" name="Rectangle 40">
          <a:extLst>
            <a:ext uri="{FF2B5EF4-FFF2-40B4-BE49-F238E27FC236}">
              <a16:creationId xmlns:a16="http://schemas.microsoft.com/office/drawing/2014/main" id="{E667785C-263D-4F61-AD25-2C8958DD930E}"/>
            </a:ext>
          </a:extLst>
        </xdr:cNvPr>
        <xdr:cNvSpPr/>
      </xdr:nvSpPr>
      <xdr:spPr>
        <a:xfrm>
          <a:off x="46393100" y="5873750"/>
          <a:ext cx="609600" cy="2413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AU" sz="1100"/>
        </a:p>
      </xdr:txBody>
    </xdr:sp>
    <xdr:clientData/>
  </xdr:twoCellAnchor>
  <xdr:twoCellAnchor>
    <xdr:from>
      <xdr:col>26</xdr:col>
      <xdr:colOff>464344</xdr:colOff>
      <xdr:row>28</xdr:row>
      <xdr:rowOff>173039</xdr:rowOff>
    </xdr:from>
    <xdr:to>
      <xdr:col>28</xdr:col>
      <xdr:colOff>34926</xdr:colOff>
      <xdr:row>30</xdr:row>
      <xdr:rowOff>64821</xdr:rowOff>
    </xdr:to>
    <xdr:sp macro="" textlink="$S$42">
      <xdr:nvSpPr>
        <xdr:cNvPr id="42" name="S2_node">
          <a:extLst>
            <a:ext uri="{FF2B5EF4-FFF2-40B4-BE49-F238E27FC236}">
              <a16:creationId xmlns:a16="http://schemas.microsoft.com/office/drawing/2014/main" id="{8A06D966-8257-4E59-896B-5DBF7B634F1C}"/>
            </a:ext>
          </a:extLst>
        </xdr:cNvPr>
        <xdr:cNvSpPr txBox="1"/>
      </xdr:nvSpPr>
      <xdr:spPr>
        <a:xfrm>
          <a:off x="42034619" y="6611939"/>
          <a:ext cx="786607" cy="256907"/>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fld id="{7BCE6273-93A4-47CD-A480-D604A29520AA}" type="TxLink">
            <a:rPr lang="en-US" sz="1100" b="0" i="0" u="none" strike="noStrike">
              <a:solidFill>
                <a:srgbClr val="000000"/>
              </a:solidFill>
              <a:latin typeface="Calibri"/>
              <a:cs typeface="Calibri"/>
            </a:rPr>
            <a:pPr algn="ctr"/>
            <a:t>1,760 </a:t>
          </a:fld>
          <a:endParaRPr lang="en-AU" sz="1100">
            <a:solidFill>
              <a:srgbClr val="FF0000"/>
            </a:solidFill>
          </a:endParaRPr>
        </a:p>
      </xdr:txBody>
    </xdr:sp>
    <xdr:clientData/>
  </xdr:twoCellAnchor>
  <xdr:twoCellAnchor>
    <xdr:from>
      <xdr:col>24</xdr:col>
      <xdr:colOff>86784</xdr:colOff>
      <xdr:row>16</xdr:row>
      <xdr:rowOff>126468</xdr:rowOff>
    </xdr:from>
    <xdr:to>
      <xdr:col>25</xdr:col>
      <xdr:colOff>240243</xdr:colOff>
      <xdr:row>16</xdr:row>
      <xdr:rowOff>396081</xdr:rowOff>
    </xdr:to>
    <xdr:sp macro="" textlink="$S$21">
      <xdr:nvSpPr>
        <xdr:cNvPr id="43" name="I_to_S1">
          <a:extLst>
            <a:ext uri="{FF2B5EF4-FFF2-40B4-BE49-F238E27FC236}">
              <a16:creationId xmlns:a16="http://schemas.microsoft.com/office/drawing/2014/main" id="{28B54D48-CB47-4166-A322-8A15D131B5CC}"/>
            </a:ext>
          </a:extLst>
        </xdr:cNvPr>
        <xdr:cNvSpPr txBox="1"/>
      </xdr:nvSpPr>
      <xdr:spPr>
        <a:xfrm>
          <a:off x="40431509" y="3590393"/>
          <a:ext cx="763059" cy="269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CF4BEB7-7587-4015-9435-ED72774668B0}" type="TxLink">
            <a:rPr lang="en-US" sz="1100" b="0" i="0" u="none" strike="noStrike">
              <a:solidFill>
                <a:srgbClr val="000000"/>
              </a:solidFill>
              <a:latin typeface="Calibri"/>
              <a:cs typeface="Calibri"/>
            </a:rPr>
            <a:pPr algn="ctr"/>
            <a:t>220 </a:t>
          </a:fld>
          <a:endParaRPr lang="en-AU" sz="1100"/>
        </a:p>
      </xdr:txBody>
    </xdr:sp>
    <xdr:clientData/>
  </xdr:twoCellAnchor>
  <xdr:twoCellAnchor>
    <xdr:from>
      <xdr:col>30</xdr:col>
      <xdr:colOff>565859</xdr:colOff>
      <xdr:row>21</xdr:row>
      <xdr:rowOff>59530</xdr:rowOff>
    </xdr:from>
    <xdr:to>
      <xdr:col>30</xdr:col>
      <xdr:colOff>567134</xdr:colOff>
      <xdr:row>33</xdr:row>
      <xdr:rowOff>163001</xdr:rowOff>
    </xdr:to>
    <xdr:cxnSp macro="">
      <xdr:nvCxnSpPr>
        <xdr:cNvPr id="45" name="Straight Arrow Connector 54">
          <a:extLst>
            <a:ext uri="{FF2B5EF4-FFF2-40B4-BE49-F238E27FC236}">
              <a16:creationId xmlns:a16="http://schemas.microsoft.com/office/drawing/2014/main" id="{F8454492-54A1-45FE-9156-51D2B43C6833}"/>
            </a:ext>
          </a:extLst>
        </xdr:cNvPr>
        <xdr:cNvCxnSpPr>
          <a:cxnSpLocks/>
          <a:stCxn id="31" idx="2"/>
          <a:endCxn id="6" idx="0"/>
        </xdr:cNvCxnSpPr>
      </xdr:nvCxnSpPr>
      <xdr:spPr>
        <a:xfrm rot="16200000" flipH="1">
          <a:off x="43432824" y="6366965"/>
          <a:ext cx="2271996" cy="127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178593</xdr:colOff>
      <xdr:row>13</xdr:row>
      <xdr:rowOff>83343</xdr:rowOff>
    </xdr:from>
    <xdr:to>
      <xdr:col>27</xdr:col>
      <xdr:colOff>586581</xdr:colOff>
      <xdr:row>14</xdr:row>
      <xdr:rowOff>122237</xdr:rowOff>
    </xdr:to>
    <xdr:sp macro="" textlink="">
      <xdr:nvSpPr>
        <xdr:cNvPr id="46" name="TextBox 45">
          <a:extLst>
            <a:ext uri="{FF2B5EF4-FFF2-40B4-BE49-F238E27FC236}">
              <a16:creationId xmlns:a16="http://schemas.microsoft.com/office/drawing/2014/main" id="{4A5BAC3F-007A-4EA2-9B5A-C4F56918FC2E}"/>
            </a:ext>
          </a:extLst>
        </xdr:cNvPr>
        <xdr:cNvSpPr txBox="1"/>
      </xdr:nvSpPr>
      <xdr:spPr>
        <a:xfrm>
          <a:off x="42358468" y="3010693"/>
          <a:ext cx="401638" cy="2198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TS1</a:t>
          </a:r>
        </a:p>
      </xdr:txBody>
    </xdr:sp>
    <xdr:clientData/>
  </xdr:twoCellAnchor>
  <xdr:twoCellAnchor>
    <xdr:from>
      <xdr:col>31</xdr:col>
      <xdr:colOff>166688</xdr:colOff>
      <xdr:row>13</xdr:row>
      <xdr:rowOff>59531</xdr:rowOff>
    </xdr:from>
    <xdr:to>
      <xdr:col>31</xdr:col>
      <xdr:colOff>568326</xdr:colOff>
      <xdr:row>14</xdr:row>
      <xdr:rowOff>101600</xdr:rowOff>
    </xdr:to>
    <xdr:sp macro="" textlink="">
      <xdr:nvSpPr>
        <xdr:cNvPr id="47" name="TextBox 46">
          <a:extLst>
            <a:ext uri="{FF2B5EF4-FFF2-40B4-BE49-F238E27FC236}">
              <a16:creationId xmlns:a16="http://schemas.microsoft.com/office/drawing/2014/main" id="{8E17B744-3CC1-4578-8458-0B315F7D9D8B}"/>
            </a:ext>
          </a:extLst>
        </xdr:cNvPr>
        <xdr:cNvSpPr txBox="1"/>
      </xdr:nvSpPr>
      <xdr:spPr>
        <a:xfrm>
          <a:off x="44778613" y="2983706"/>
          <a:ext cx="404813" cy="226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TS2</a:t>
          </a:r>
        </a:p>
      </xdr:txBody>
    </xdr:sp>
    <xdr:clientData/>
  </xdr:twoCellAnchor>
  <xdr:twoCellAnchor>
    <xdr:from>
      <xdr:col>27</xdr:col>
      <xdr:colOff>190499</xdr:colOff>
      <xdr:row>22</xdr:row>
      <xdr:rowOff>119062</xdr:rowOff>
    </xdr:from>
    <xdr:to>
      <xdr:col>28</xdr:col>
      <xdr:colOff>56356</xdr:colOff>
      <xdr:row>24</xdr:row>
      <xdr:rowOff>35719</xdr:rowOff>
    </xdr:to>
    <xdr:sp macro="" textlink="">
      <xdr:nvSpPr>
        <xdr:cNvPr id="48" name="TextBox 47">
          <a:extLst>
            <a:ext uri="{FF2B5EF4-FFF2-40B4-BE49-F238E27FC236}">
              <a16:creationId xmlns:a16="http://schemas.microsoft.com/office/drawing/2014/main" id="{FBB5AAEC-4090-4C71-868C-36BBD458F36F}"/>
            </a:ext>
          </a:extLst>
        </xdr:cNvPr>
        <xdr:cNvSpPr txBox="1"/>
      </xdr:nvSpPr>
      <xdr:spPr>
        <a:xfrm>
          <a:off x="40457437" y="5845968"/>
          <a:ext cx="449263"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TS3</a:t>
          </a:r>
        </a:p>
      </xdr:txBody>
    </xdr:sp>
    <xdr:clientData/>
  </xdr:twoCellAnchor>
  <xdr:twoCellAnchor>
    <xdr:from>
      <xdr:col>25</xdr:col>
      <xdr:colOff>190500</xdr:colOff>
      <xdr:row>22</xdr:row>
      <xdr:rowOff>119062</xdr:rowOff>
    </xdr:from>
    <xdr:to>
      <xdr:col>26</xdr:col>
      <xdr:colOff>488156</xdr:colOff>
      <xdr:row>24</xdr:row>
      <xdr:rowOff>24607</xdr:rowOff>
    </xdr:to>
    <xdr:sp macro="" textlink="$F$10">
      <xdr:nvSpPr>
        <xdr:cNvPr id="49" name="S1_carry over">
          <a:extLst>
            <a:ext uri="{FF2B5EF4-FFF2-40B4-BE49-F238E27FC236}">
              <a16:creationId xmlns:a16="http://schemas.microsoft.com/office/drawing/2014/main" id="{16A0E8A7-1FE2-4AAB-A89A-16BEE7B4FAC4}"/>
            </a:ext>
          </a:extLst>
        </xdr:cNvPr>
        <xdr:cNvSpPr/>
      </xdr:nvSpPr>
      <xdr:spPr>
        <a:xfrm>
          <a:off x="41148000" y="5475287"/>
          <a:ext cx="904081" cy="26749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89E1ADDD-F1E6-4C9D-8CDE-3BD371656CC4}" type="TxLink">
            <a:rPr lang="en-US" sz="1100" b="0" i="0" u="none" strike="noStrike">
              <a:solidFill>
                <a:srgbClr val="3F3F76"/>
              </a:solidFill>
              <a:latin typeface="Calibri"/>
              <a:cs typeface="Calibri"/>
            </a:rPr>
            <a:pPr algn="l"/>
            <a:t>500 </a:t>
          </a:fld>
          <a:endParaRPr lang="en-AU" sz="1100"/>
        </a:p>
      </xdr:txBody>
    </xdr:sp>
    <xdr:clientData/>
  </xdr:twoCellAnchor>
  <xdr:twoCellAnchor>
    <xdr:from>
      <xdr:col>23</xdr:col>
      <xdr:colOff>8598</xdr:colOff>
      <xdr:row>19</xdr:row>
      <xdr:rowOff>66834</xdr:rowOff>
    </xdr:from>
    <xdr:to>
      <xdr:col>30</xdr:col>
      <xdr:colOff>404815</xdr:colOff>
      <xdr:row>43</xdr:row>
      <xdr:rowOff>83346</xdr:rowOff>
    </xdr:to>
    <xdr:cxnSp macro="">
      <xdr:nvCxnSpPr>
        <xdr:cNvPr id="50" name="Straight Arrow Connector 67">
          <a:extLst>
            <a:ext uri="{FF2B5EF4-FFF2-40B4-BE49-F238E27FC236}">
              <a16:creationId xmlns:a16="http://schemas.microsoft.com/office/drawing/2014/main" id="{1884696A-938D-43FB-A7CB-FAA37B1D4C9D}"/>
            </a:ext>
          </a:extLst>
        </xdr:cNvPr>
        <xdr:cNvCxnSpPr>
          <a:cxnSpLocks/>
          <a:stCxn id="3" idx="2"/>
        </xdr:cNvCxnSpPr>
      </xdr:nvCxnSpPr>
      <xdr:spPr>
        <a:xfrm rot="16200000" flipH="1">
          <a:off x="39898651" y="4725206"/>
          <a:ext cx="4366262" cy="4663417"/>
        </a:xfrm>
        <a:prstGeom prst="bentConnector2">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230717</xdr:colOff>
      <xdr:row>26</xdr:row>
      <xdr:rowOff>8995</xdr:rowOff>
    </xdr:from>
    <xdr:to>
      <xdr:col>29</xdr:col>
      <xdr:colOff>476250</xdr:colOff>
      <xdr:row>27</xdr:row>
      <xdr:rowOff>71437</xdr:rowOff>
    </xdr:to>
    <xdr:sp macro="" textlink="$S$13">
      <xdr:nvSpPr>
        <xdr:cNvPr id="51" name="S2_to_Op">
          <a:extLst>
            <a:ext uri="{FF2B5EF4-FFF2-40B4-BE49-F238E27FC236}">
              <a16:creationId xmlns:a16="http://schemas.microsoft.com/office/drawing/2014/main" id="{68246388-3EEA-44DC-AEB2-9DCB828EF21A}"/>
            </a:ext>
          </a:extLst>
        </xdr:cNvPr>
        <xdr:cNvSpPr txBox="1"/>
      </xdr:nvSpPr>
      <xdr:spPr>
        <a:xfrm>
          <a:off x="43017017" y="6089120"/>
          <a:ext cx="855133" cy="237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27FE302-CE2C-4601-AE81-F44DFD0F0479}" type="TxLink">
            <a:rPr lang="en-US" sz="1100" b="0" i="0" u="none" strike="noStrike">
              <a:solidFill>
                <a:srgbClr val="000000"/>
              </a:solidFill>
              <a:latin typeface="Calibri"/>
              <a:cs typeface="Calibri"/>
            </a:rPr>
            <a:pPr algn="ctr"/>
            <a:t>240 </a:t>
          </a:fld>
          <a:endParaRPr lang="en-AU" sz="1100"/>
        </a:p>
      </xdr:txBody>
    </xdr:sp>
    <xdr:clientData/>
  </xdr:twoCellAnchor>
  <xdr:twoCellAnchor>
    <xdr:from>
      <xdr:col>30</xdr:col>
      <xdr:colOff>59532</xdr:colOff>
      <xdr:row>26</xdr:row>
      <xdr:rowOff>2644</xdr:rowOff>
    </xdr:from>
    <xdr:to>
      <xdr:col>31</xdr:col>
      <xdr:colOff>345811</xdr:colOff>
      <xdr:row>27</xdr:row>
      <xdr:rowOff>47623</xdr:rowOff>
    </xdr:to>
    <xdr:sp macro="" textlink="$S$12">
      <xdr:nvSpPr>
        <xdr:cNvPr id="52" name="S2_to_Op">
          <a:extLst>
            <a:ext uri="{FF2B5EF4-FFF2-40B4-BE49-F238E27FC236}">
              <a16:creationId xmlns:a16="http://schemas.microsoft.com/office/drawing/2014/main" id="{4D37CE11-7D70-482A-AF0B-D2B3199C06CF}"/>
            </a:ext>
          </a:extLst>
        </xdr:cNvPr>
        <xdr:cNvSpPr txBox="1"/>
      </xdr:nvSpPr>
      <xdr:spPr>
        <a:xfrm>
          <a:off x="44065032" y="6079594"/>
          <a:ext cx="895879" cy="229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F88D314-9627-47E5-85B0-5D6CBD034231}" type="TxLink">
            <a:rPr lang="en-US" sz="950" b="0" i="0" u="none" strike="noStrike">
              <a:solidFill>
                <a:srgbClr val="000000"/>
              </a:solidFill>
              <a:latin typeface="Arial"/>
              <a:cs typeface="Arial"/>
            </a:rPr>
            <a:pPr algn="ctr"/>
            <a:t>0 </a:t>
          </a:fld>
          <a:endParaRPr lang="en-AU" sz="1100"/>
        </a:p>
      </xdr:txBody>
    </xdr:sp>
    <xdr:clientData/>
  </xdr:twoCellAnchor>
  <xdr:twoCellAnchor>
    <xdr:from>
      <xdr:col>24</xdr:col>
      <xdr:colOff>71438</xdr:colOff>
      <xdr:row>42</xdr:row>
      <xdr:rowOff>119062</xdr:rowOff>
    </xdr:from>
    <xdr:to>
      <xdr:col>25</xdr:col>
      <xdr:colOff>186267</xdr:colOff>
      <xdr:row>43</xdr:row>
      <xdr:rowOff>155045</xdr:rowOff>
    </xdr:to>
    <xdr:sp macro="" textlink="$S$18">
      <xdr:nvSpPr>
        <xdr:cNvPr id="53" name="I_to_D">
          <a:extLst>
            <a:ext uri="{FF2B5EF4-FFF2-40B4-BE49-F238E27FC236}">
              <a16:creationId xmlns:a16="http://schemas.microsoft.com/office/drawing/2014/main" id="{B3DBADF2-1DE7-40C7-B8B1-F7050AD01D84}"/>
            </a:ext>
          </a:extLst>
        </xdr:cNvPr>
        <xdr:cNvSpPr txBox="1"/>
      </xdr:nvSpPr>
      <xdr:spPr>
        <a:xfrm>
          <a:off x="40416163" y="9094787"/>
          <a:ext cx="724429" cy="213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58ABACC-13EB-47E7-8F35-D844B4FEC910}"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30</xdr:col>
      <xdr:colOff>399257</xdr:colOff>
      <xdr:row>19</xdr:row>
      <xdr:rowOff>107156</xdr:rowOff>
    </xdr:from>
    <xdr:to>
      <xdr:col>31</xdr:col>
      <xdr:colOff>573882</xdr:colOff>
      <xdr:row>20</xdr:row>
      <xdr:rowOff>174358</xdr:rowOff>
    </xdr:to>
    <xdr:sp macro="" textlink="$S$41">
      <xdr:nvSpPr>
        <xdr:cNvPr id="54" name="S2_node">
          <a:extLst>
            <a:ext uri="{FF2B5EF4-FFF2-40B4-BE49-F238E27FC236}">
              <a16:creationId xmlns:a16="http://schemas.microsoft.com/office/drawing/2014/main" id="{5FD4B192-8F8D-4333-A26E-92BF4062B158}"/>
            </a:ext>
          </a:extLst>
        </xdr:cNvPr>
        <xdr:cNvSpPr txBox="1"/>
      </xdr:nvSpPr>
      <xdr:spPr>
        <a:xfrm>
          <a:off x="44404757" y="4914106"/>
          <a:ext cx="784225" cy="25135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fld id="{B1E6A298-B052-4D69-A1AF-25F5369C3CD4}" type="TxLink">
            <a:rPr lang="en-US" sz="1100" b="0" i="0" u="none" strike="noStrike">
              <a:solidFill>
                <a:srgbClr val="000000"/>
              </a:solidFill>
              <a:latin typeface="Calibri"/>
              <a:cs typeface="Calibri"/>
            </a:rPr>
            <a:pPr algn="ctr"/>
            <a:t>500 </a:t>
          </a:fld>
          <a:endParaRPr lang="en-AU" sz="1100">
            <a:solidFill>
              <a:srgbClr val="FF0000"/>
            </a:solidFill>
          </a:endParaRPr>
        </a:p>
      </xdr:txBody>
    </xdr:sp>
    <xdr:clientData/>
  </xdr:twoCellAnchor>
  <xdr:twoCellAnchor>
    <xdr:from>
      <xdr:col>33</xdr:col>
      <xdr:colOff>554037</xdr:colOff>
      <xdr:row>26</xdr:row>
      <xdr:rowOff>168276</xdr:rowOff>
    </xdr:from>
    <xdr:to>
      <xdr:col>34</xdr:col>
      <xdr:colOff>554037</xdr:colOff>
      <xdr:row>28</xdr:row>
      <xdr:rowOff>44450</xdr:rowOff>
    </xdr:to>
    <xdr:sp macro="" textlink="">
      <xdr:nvSpPr>
        <xdr:cNvPr id="55" name="Rectangle 54">
          <a:extLst>
            <a:ext uri="{FF2B5EF4-FFF2-40B4-BE49-F238E27FC236}">
              <a16:creationId xmlns:a16="http://schemas.microsoft.com/office/drawing/2014/main" id="{8CAE2B19-F6F6-45B4-A336-F2684F305FDE}"/>
            </a:ext>
          </a:extLst>
        </xdr:cNvPr>
        <xdr:cNvSpPr/>
      </xdr:nvSpPr>
      <xdr:spPr>
        <a:xfrm>
          <a:off x="46357381" y="6371432"/>
          <a:ext cx="607219" cy="233362"/>
        </a:xfrm>
        <a:prstGeom prst="rect">
          <a:avLst/>
        </a:prstGeom>
        <a:solidFill>
          <a:schemeClr val="accent4">
            <a:lumMod val="60000"/>
            <a:lumOff val="4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390455</xdr:colOff>
      <xdr:row>12</xdr:row>
      <xdr:rowOff>83345</xdr:rowOff>
    </xdr:from>
    <xdr:to>
      <xdr:col>33</xdr:col>
      <xdr:colOff>292100</xdr:colOff>
      <xdr:row>45</xdr:row>
      <xdr:rowOff>69057</xdr:rowOff>
    </xdr:to>
    <xdr:sp macro="" textlink="">
      <xdr:nvSpPr>
        <xdr:cNvPr id="2" name="Rectangle 1">
          <a:extLst>
            <a:ext uri="{FF2B5EF4-FFF2-40B4-BE49-F238E27FC236}">
              <a16:creationId xmlns:a16="http://schemas.microsoft.com/office/drawing/2014/main" id="{6B12841D-F3CB-4D85-B03F-23F00C70E4EE}"/>
            </a:ext>
          </a:extLst>
        </xdr:cNvPr>
        <xdr:cNvSpPr/>
      </xdr:nvSpPr>
      <xdr:spPr>
        <a:xfrm>
          <a:off x="40741530" y="2829720"/>
          <a:ext cx="5388045" cy="6761162"/>
        </a:xfrm>
        <a:prstGeom prst="rect">
          <a:avLst/>
        </a:prstGeom>
        <a:solidFill>
          <a:schemeClr val="bg2"/>
        </a:solidFill>
        <a:ln>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22</xdr:col>
      <xdr:colOff>116418</xdr:colOff>
      <xdr:row>14</xdr:row>
      <xdr:rowOff>178593</xdr:rowOff>
    </xdr:from>
    <xdr:to>
      <xdr:col>23</xdr:col>
      <xdr:colOff>504821</xdr:colOff>
      <xdr:row>19</xdr:row>
      <xdr:rowOff>63659</xdr:rowOff>
    </xdr:to>
    <xdr:sp macro="" textlink="">
      <xdr:nvSpPr>
        <xdr:cNvPr id="3" name="Rounded Rectangle 43">
          <a:extLst>
            <a:ext uri="{FF2B5EF4-FFF2-40B4-BE49-F238E27FC236}">
              <a16:creationId xmlns:a16="http://schemas.microsoft.com/office/drawing/2014/main" id="{FFAD38F5-A692-4917-867D-9B4495B134E4}"/>
            </a:ext>
          </a:extLst>
        </xdr:cNvPr>
        <xdr:cNvSpPr/>
      </xdr:nvSpPr>
      <xdr:spPr>
        <a:xfrm>
          <a:off x="39245118" y="3286918"/>
          <a:ext cx="1001178" cy="1590041"/>
        </a:xfrm>
        <a:prstGeom prst="rect">
          <a:avLst/>
        </a:prstGeom>
        <a:solidFill>
          <a:srgbClr val="55575A"/>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In (I)</a:t>
          </a:r>
          <a:endParaRPr kumimoji="0" lang="en-AU"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27</xdr:col>
      <xdr:colOff>314474</xdr:colOff>
      <xdr:row>8</xdr:row>
      <xdr:rowOff>35718</xdr:rowOff>
    </xdr:from>
    <xdr:to>
      <xdr:col>29</xdr:col>
      <xdr:colOff>314300</xdr:colOff>
      <xdr:row>9</xdr:row>
      <xdr:rowOff>139700</xdr:rowOff>
    </xdr:to>
    <xdr:sp macro="" textlink="">
      <xdr:nvSpPr>
        <xdr:cNvPr id="4" name="Rounded Rectangle 43">
          <a:extLst>
            <a:ext uri="{FF2B5EF4-FFF2-40B4-BE49-F238E27FC236}">
              <a16:creationId xmlns:a16="http://schemas.microsoft.com/office/drawing/2014/main" id="{8389E51C-385E-49B2-A0C0-BEDD7A44DA64}"/>
            </a:ext>
          </a:extLst>
        </xdr:cNvPr>
        <xdr:cNvSpPr/>
      </xdr:nvSpPr>
      <xdr:spPr>
        <a:xfrm>
          <a:off x="42487999" y="1854993"/>
          <a:ext cx="1225376" cy="478632"/>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Out (O)</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458385</xdr:colOff>
      <xdr:row>7</xdr:row>
      <xdr:rowOff>211311</xdr:rowOff>
    </xdr:from>
    <xdr:to>
      <xdr:col>36</xdr:col>
      <xdr:colOff>49558</xdr:colOff>
      <xdr:row>10</xdr:row>
      <xdr:rowOff>163512</xdr:rowOff>
    </xdr:to>
    <xdr:sp macro="" textlink="">
      <xdr:nvSpPr>
        <xdr:cNvPr id="5" name="Rounded Rectangle 43">
          <a:extLst>
            <a:ext uri="{FF2B5EF4-FFF2-40B4-BE49-F238E27FC236}">
              <a16:creationId xmlns:a16="http://schemas.microsoft.com/office/drawing/2014/main" id="{A7C5CBD5-9D4A-4225-97D4-E9E86B47FBD8}"/>
            </a:ext>
          </a:extLst>
        </xdr:cNvPr>
        <xdr:cNvSpPr/>
      </xdr:nvSpPr>
      <xdr:spPr>
        <a:xfrm>
          <a:off x="46292685" y="1659111"/>
          <a:ext cx="1416798" cy="882476"/>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Resource Recovery</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29</xdr:col>
      <xdr:colOff>452438</xdr:colOff>
      <xdr:row>33</xdr:row>
      <xdr:rowOff>163001</xdr:rowOff>
    </xdr:from>
    <xdr:to>
      <xdr:col>32</xdr:col>
      <xdr:colOff>74614</xdr:colOff>
      <xdr:row>37</xdr:row>
      <xdr:rowOff>15875</xdr:rowOff>
    </xdr:to>
    <xdr:sp macro="" textlink="">
      <xdr:nvSpPr>
        <xdr:cNvPr id="6" name="Rounded Rectangle 43">
          <a:extLst>
            <a:ext uri="{FF2B5EF4-FFF2-40B4-BE49-F238E27FC236}">
              <a16:creationId xmlns:a16="http://schemas.microsoft.com/office/drawing/2014/main" id="{3C140EF9-20F6-4046-A6B8-AA3542A711E6}"/>
            </a:ext>
          </a:extLst>
        </xdr:cNvPr>
        <xdr:cNvSpPr/>
      </xdr:nvSpPr>
      <xdr:spPr>
        <a:xfrm>
          <a:off x="43845163" y="7503601"/>
          <a:ext cx="1454151" cy="579949"/>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r>
            <a:rPr kumimoji="0" lang="en-US" sz="12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Operational use</a:t>
          </a:r>
          <a:r>
            <a:rPr lang="en-US" sz="1200" b="1" kern="0">
              <a:solidFill>
                <a:srgbClr val="FFFFFF"/>
              </a:solidFill>
              <a:latin typeface="Arial"/>
              <a:ea typeface="Times New Roman" panose="02020603050405020304" pitchFamily="18" charset="0"/>
              <a:cs typeface="Times New Roman"/>
            </a:rPr>
            <a:t> (Op)</a:t>
          </a:r>
          <a:endParaRPr kumimoji="0" lang="en-AU" sz="12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30</xdr:col>
      <xdr:colOff>420986</xdr:colOff>
      <xdr:row>38</xdr:row>
      <xdr:rowOff>47625</xdr:rowOff>
    </xdr:from>
    <xdr:to>
      <xdr:col>33</xdr:col>
      <xdr:colOff>11895</xdr:colOff>
      <xdr:row>44</xdr:row>
      <xdr:rowOff>8301</xdr:rowOff>
    </xdr:to>
    <xdr:sp macro="" textlink="">
      <xdr:nvSpPr>
        <xdr:cNvPr id="7" name="Rounded Rectangle 43">
          <a:extLst>
            <a:ext uri="{FF2B5EF4-FFF2-40B4-BE49-F238E27FC236}">
              <a16:creationId xmlns:a16="http://schemas.microsoft.com/office/drawing/2014/main" id="{50CBC6A0-6C1C-490B-88F7-EF3BF8452AB2}"/>
            </a:ext>
          </a:extLst>
        </xdr:cNvPr>
        <xdr:cNvSpPr/>
      </xdr:nvSpPr>
      <xdr:spPr>
        <a:xfrm>
          <a:off x="44426486" y="8293100"/>
          <a:ext cx="1416534" cy="1052876"/>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Disposal</a:t>
          </a:r>
          <a:r>
            <a:rPr lang="en-US" sz="1600" b="1" kern="0">
              <a:solidFill>
                <a:srgbClr val="FFFFFF"/>
              </a:solidFill>
              <a:latin typeface="Arial"/>
              <a:ea typeface="Times New Roman" panose="02020603050405020304" pitchFamily="18" charset="0"/>
              <a:cs typeface="Times New Roman"/>
            </a:rPr>
            <a:t> (D)</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425884</xdr:colOff>
      <xdr:row>38</xdr:row>
      <xdr:rowOff>47625</xdr:rowOff>
    </xdr:from>
    <xdr:to>
      <xdr:col>36</xdr:col>
      <xdr:colOff>559602</xdr:colOff>
      <xdr:row>41</xdr:row>
      <xdr:rowOff>53976</xdr:rowOff>
    </xdr:to>
    <xdr:sp macro="" textlink="">
      <xdr:nvSpPr>
        <xdr:cNvPr id="8" name="Rounded Rectangle 43">
          <a:extLst>
            <a:ext uri="{FF2B5EF4-FFF2-40B4-BE49-F238E27FC236}">
              <a16:creationId xmlns:a16="http://schemas.microsoft.com/office/drawing/2014/main" id="{2385B41E-1AA1-4577-AFD5-FB64E0461488}"/>
            </a:ext>
          </a:extLst>
        </xdr:cNvPr>
        <xdr:cNvSpPr/>
      </xdr:nvSpPr>
      <xdr:spPr>
        <a:xfrm>
          <a:off x="46263359" y="8293100"/>
          <a:ext cx="1962518" cy="552451"/>
        </a:xfrm>
        <a:prstGeom prst="rect">
          <a:avLst/>
        </a:prstGeom>
        <a:solidFill>
          <a:schemeClr val="accent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Waste Levy</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425884</xdr:colOff>
      <xdr:row>34</xdr:row>
      <xdr:rowOff>1056</xdr:rowOff>
    </xdr:from>
    <xdr:to>
      <xdr:col>36</xdr:col>
      <xdr:colOff>562778</xdr:colOff>
      <xdr:row>36</xdr:row>
      <xdr:rowOff>166688</xdr:rowOff>
    </xdr:to>
    <xdr:sp macro="" textlink="">
      <xdr:nvSpPr>
        <xdr:cNvPr id="9" name="Rounded Rectangle 43">
          <a:extLst>
            <a:ext uri="{FF2B5EF4-FFF2-40B4-BE49-F238E27FC236}">
              <a16:creationId xmlns:a16="http://schemas.microsoft.com/office/drawing/2014/main" id="{08BCDAE8-9441-4196-918F-E4FB9DEA4154}"/>
            </a:ext>
          </a:extLst>
        </xdr:cNvPr>
        <xdr:cNvSpPr/>
      </xdr:nvSpPr>
      <xdr:spPr>
        <a:xfrm>
          <a:off x="46263359" y="7525806"/>
          <a:ext cx="1959344" cy="524407"/>
        </a:xfrm>
        <a:prstGeom prst="rect">
          <a:avLst/>
        </a:prstGeom>
        <a:solidFill>
          <a:srgbClr val="FF996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As per EPA publication 332.8</a:t>
          </a:r>
          <a:endParaRPr kumimoji="0" lang="en-AU" sz="160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23</xdr:col>
      <xdr:colOff>8597</xdr:colOff>
      <xdr:row>19</xdr:row>
      <xdr:rowOff>66834</xdr:rowOff>
    </xdr:from>
    <xdr:to>
      <xdr:col>29</xdr:col>
      <xdr:colOff>449262</xdr:colOff>
      <xdr:row>35</xdr:row>
      <xdr:rowOff>87850</xdr:rowOff>
    </xdr:to>
    <xdr:cxnSp macro="">
      <xdr:nvCxnSpPr>
        <xdr:cNvPr id="10" name="Straight Arrow Connector 31">
          <a:extLst>
            <a:ext uri="{FF2B5EF4-FFF2-40B4-BE49-F238E27FC236}">
              <a16:creationId xmlns:a16="http://schemas.microsoft.com/office/drawing/2014/main" id="{F1F8DC57-87E2-4D66-8E4B-59847C21F083}"/>
            </a:ext>
          </a:extLst>
        </xdr:cNvPr>
        <xdr:cNvCxnSpPr>
          <a:cxnSpLocks/>
          <a:stCxn id="3" idx="2"/>
          <a:endCxn id="6" idx="1"/>
        </xdr:cNvCxnSpPr>
      </xdr:nvCxnSpPr>
      <xdr:spPr>
        <a:xfrm rot="16200000" flipH="1">
          <a:off x="40337722" y="4286134"/>
          <a:ext cx="2916616" cy="409191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317475</xdr:colOff>
      <xdr:row>8</xdr:row>
      <xdr:rowOff>273843</xdr:rowOff>
    </xdr:from>
    <xdr:to>
      <xdr:col>33</xdr:col>
      <xdr:colOff>458385</xdr:colOff>
      <xdr:row>8</xdr:row>
      <xdr:rowOff>281074</xdr:rowOff>
    </xdr:to>
    <xdr:cxnSp macro="">
      <xdr:nvCxnSpPr>
        <xdr:cNvPr id="11" name="Straight Arrow Connector 10">
          <a:extLst>
            <a:ext uri="{FF2B5EF4-FFF2-40B4-BE49-F238E27FC236}">
              <a16:creationId xmlns:a16="http://schemas.microsoft.com/office/drawing/2014/main" id="{E0C802BD-8CC8-431D-8796-D9DBE2C1DC60}"/>
            </a:ext>
          </a:extLst>
        </xdr:cNvPr>
        <xdr:cNvCxnSpPr>
          <a:cxnSpLocks/>
          <a:stCxn id="4" idx="3"/>
          <a:endCxn id="5" idx="1"/>
        </xdr:cNvCxnSpPr>
      </xdr:nvCxnSpPr>
      <xdr:spPr>
        <a:xfrm>
          <a:off x="43710200" y="2096293"/>
          <a:ext cx="2582485" cy="8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7010</xdr:colOff>
      <xdr:row>19</xdr:row>
      <xdr:rowOff>173990</xdr:rowOff>
    </xdr:from>
    <xdr:to>
      <xdr:col>30</xdr:col>
      <xdr:colOff>420986</xdr:colOff>
      <xdr:row>41</xdr:row>
      <xdr:rowOff>27963</xdr:rowOff>
    </xdr:to>
    <xdr:cxnSp macro="">
      <xdr:nvCxnSpPr>
        <xdr:cNvPr id="12" name="Straight Arrow Connector 67">
          <a:extLst>
            <a:ext uri="{FF2B5EF4-FFF2-40B4-BE49-F238E27FC236}">
              <a16:creationId xmlns:a16="http://schemas.microsoft.com/office/drawing/2014/main" id="{1E216FF5-4825-49AF-9428-7FF1DA67AA61}"/>
            </a:ext>
          </a:extLst>
        </xdr:cNvPr>
        <xdr:cNvCxnSpPr>
          <a:cxnSpLocks/>
          <a:endCxn id="7" idx="1"/>
        </xdr:cNvCxnSpPr>
      </xdr:nvCxnSpPr>
      <xdr:spPr>
        <a:xfrm>
          <a:off x="39748485" y="4984115"/>
          <a:ext cx="4678001" cy="3838598"/>
        </a:xfrm>
        <a:prstGeom prst="bentConnector3">
          <a:avLst>
            <a:gd name="adj1" fmla="val -6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8720</xdr:colOff>
      <xdr:row>39</xdr:row>
      <xdr:rowOff>140097</xdr:rowOff>
    </xdr:from>
    <xdr:to>
      <xdr:col>33</xdr:col>
      <xdr:colOff>425884</xdr:colOff>
      <xdr:row>41</xdr:row>
      <xdr:rowOff>27963</xdr:rowOff>
    </xdr:to>
    <xdr:cxnSp macro="">
      <xdr:nvCxnSpPr>
        <xdr:cNvPr id="13" name="Straight Arrow Connector 71">
          <a:extLst>
            <a:ext uri="{FF2B5EF4-FFF2-40B4-BE49-F238E27FC236}">
              <a16:creationId xmlns:a16="http://schemas.microsoft.com/office/drawing/2014/main" id="{F06023D7-1EC8-4797-9205-DF9C57EED8B0}"/>
            </a:ext>
          </a:extLst>
        </xdr:cNvPr>
        <xdr:cNvCxnSpPr>
          <a:cxnSpLocks/>
          <a:stCxn id="7" idx="3"/>
          <a:endCxn id="8" idx="1"/>
        </xdr:cNvCxnSpPr>
      </xdr:nvCxnSpPr>
      <xdr:spPr>
        <a:xfrm flipV="1">
          <a:off x="45846195" y="8572897"/>
          <a:ext cx="417164" cy="249816"/>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32</xdr:col>
      <xdr:colOff>74614</xdr:colOff>
      <xdr:row>35</xdr:row>
      <xdr:rowOff>83872</xdr:rowOff>
    </xdr:from>
    <xdr:to>
      <xdr:col>33</xdr:col>
      <xdr:colOff>425884</xdr:colOff>
      <xdr:row>35</xdr:row>
      <xdr:rowOff>87850</xdr:rowOff>
    </xdr:to>
    <xdr:cxnSp macro="">
      <xdr:nvCxnSpPr>
        <xdr:cNvPr id="14" name="Straight Arrow Connector 76">
          <a:extLst>
            <a:ext uri="{FF2B5EF4-FFF2-40B4-BE49-F238E27FC236}">
              <a16:creationId xmlns:a16="http://schemas.microsoft.com/office/drawing/2014/main" id="{3FA0354B-4346-4CCF-AFA4-84AFBE6321A9}"/>
            </a:ext>
          </a:extLst>
        </xdr:cNvPr>
        <xdr:cNvCxnSpPr>
          <a:cxnSpLocks/>
          <a:stCxn id="6" idx="3"/>
          <a:endCxn id="9" idx="1"/>
        </xdr:cNvCxnSpPr>
      </xdr:nvCxnSpPr>
      <xdr:spPr>
        <a:xfrm flipV="1">
          <a:off x="45299314" y="7792772"/>
          <a:ext cx="964045" cy="0"/>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24</xdr:col>
      <xdr:colOff>386132</xdr:colOff>
      <xdr:row>43</xdr:row>
      <xdr:rowOff>125728</xdr:rowOff>
    </xdr:from>
    <xdr:to>
      <xdr:col>29</xdr:col>
      <xdr:colOff>558749</xdr:colOff>
      <xdr:row>45</xdr:row>
      <xdr:rowOff>97655</xdr:rowOff>
    </xdr:to>
    <xdr:sp macro="" textlink="">
      <xdr:nvSpPr>
        <xdr:cNvPr id="15" name="TextBox 2">
          <a:extLst>
            <a:ext uri="{FF2B5EF4-FFF2-40B4-BE49-F238E27FC236}">
              <a16:creationId xmlns:a16="http://schemas.microsoft.com/office/drawing/2014/main" id="{A7D624F0-1788-41FC-945D-A6D40139CB04}"/>
            </a:ext>
          </a:extLst>
        </xdr:cNvPr>
        <xdr:cNvSpPr txBox="1"/>
      </xdr:nvSpPr>
      <xdr:spPr>
        <a:xfrm>
          <a:off x="40737207" y="9276078"/>
          <a:ext cx="3220617" cy="346577"/>
        </a:xfrm>
        <a:prstGeom prst="rect">
          <a:avLst/>
        </a:prstGeom>
        <a:noFill/>
      </xdr:spPr>
      <xdr:txBody>
        <a:bodyPr rot="0" spcFirstLastPara="0" vert="horz" wrap="square" lIns="91440" tIns="45720" rIns="91440" bIns="4572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Landfill operational boundary</a:t>
          </a:r>
        </a:p>
      </xdr:txBody>
    </xdr:sp>
    <xdr:clientData/>
  </xdr:twoCellAnchor>
  <xdr:twoCellAnchor>
    <xdr:from>
      <xdr:col>33</xdr:col>
      <xdr:colOff>429059</xdr:colOff>
      <xdr:row>41</xdr:row>
      <xdr:rowOff>88106</xdr:rowOff>
    </xdr:from>
    <xdr:to>
      <xdr:col>36</xdr:col>
      <xdr:colOff>559603</xdr:colOff>
      <xdr:row>45</xdr:row>
      <xdr:rowOff>112679</xdr:rowOff>
    </xdr:to>
    <xdr:sp macro="" textlink="">
      <xdr:nvSpPr>
        <xdr:cNvPr id="16" name="Rounded Rectangle 43">
          <a:extLst>
            <a:ext uri="{FF2B5EF4-FFF2-40B4-BE49-F238E27FC236}">
              <a16:creationId xmlns:a16="http://schemas.microsoft.com/office/drawing/2014/main" id="{B407D060-B72F-4490-ACD5-7E244098C476}"/>
            </a:ext>
          </a:extLst>
        </xdr:cNvPr>
        <xdr:cNvSpPr/>
      </xdr:nvSpPr>
      <xdr:spPr>
        <a:xfrm>
          <a:off x="46260184" y="8876506"/>
          <a:ext cx="1965694" cy="761173"/>
        </a:xfrm>
        <a:prstGeom prst="rect">
          <a:avLst/>
        </a:prstGeom>
        <a:solidFill>
          <a:schemeClr val="accent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Waste not subject to Levy</a:t>
          </a:r>
        </a:p>
        <a:p>
          <a:pPr marL="0" marR="0" lvl="0" indent="0" algn="ctr" defTabSz="914400" eaLnBrk="1" fontAlgn="auto" latinLnBrk="0" hangingPunct="1">
            <a:lnSpc>
              <a:spcPct val="100000"/>
            </a:lnSpc>
            <a:spcBef>
              <a:spcPts val="0"/>
            </a:spcBef>
            <a:spcAft>
              <a:spcPts val="0"/>
            </a:spcAft>
            <a:buClrTx/>
            <a:buSzTx/>
            <a:buFontTx/>
            <a:buNone/>
            <a:tabLst/>
            <a:defRPr/>
          </a:pPr>
          <a:r>
            <a:rPr lang="en-US" sz="1050" kern="0">
              <a:solidFill>
                <a:srgbClr val="FFFFFF"/>
              </a:solidFill>
              <a:latin typeface="Arial"/>
              <a:ea typeface="Times New Roman" panose="02020603050405020304" pitchFamily="18" charset="0"/>
              <a:cs typeface="Times New Roman" panose="02020603050405020304" pitchFamily="18" charset="0"/>
            </a:rPr>
            <a:t>e.g. disaster waste </a:t>
          </a:r>
          <a:endParaRPr kumimoji="0" lang="en-AU" sz="1050" b="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33</xdr:col>
      <xdr:colOff>8720</xdr:colOff>
      <xdr:row>41</xdr:row>
      <xdr:rowOff>27963</xdr:rowOff>
    </xdr:from>
    <xdr:to>
      <xdr:col>33</xdr:col>
      <xdr:colOff>425884</xdr:colOff>
      <xdr:row>43</xdr:row>
      <xdr:rowOff>98805</xdr:rowOff>
    </xdr:to>
    <xdr:cxnSp macro="">
      <xdr:nvCxnSpPr>
        <xdr:cNvPr id="17" name="Straight Arrow Connector 70">
          <a:extLst>
            <a:ext uri="{FF2B5EF4-FFF2-40B4-BE49-F238E27FC236}">
              <a16:creationId xmlns:a16="http://schemas.microsoft.com/office/drawing/2014/main" id="{6A940793-1C04-4A83-96DD-B03F4C1BB6AB}"/>
            </a:ext>
          </a:extLst>
        </xdr:cNvPr>
        <xdr:cNvCxnSpPr>
          <a:cxnSpLocks/>
          <a:stCxn id="7" idx="3"/>
          <a:endCxn id="16" idx="1"/>
        </xdr:cNvCxnSpPr>
      </xdr:nvCxnSpPr>
      <xdr:spPr>
        <a:xfrm>
          <a:off x="45846195" y="8822713"/>
          <a:ext cx="417164" cy="432792"/>
        </a:xfrm>
        <a:prstGeom prst="bentConnector3">
          <a:avLst>
            <a:gd name="adj1" fmla="val 50000"/>
          </a:avLst>
        </a:prstGeom>
        <a:ln w="9525" cap="flat" cmpd="sng" algn="ctr">
          <a:solidFill>
            <a:schemeClr val="dk1"/>
          </a:solidFill>
          <a:prstDash val="dash"/>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23</xdr:col>
      <xdr:colOff>504821</xdr:colOff>
      <xdr:row>16</xdr:row>
      <xdr:rowOff>305196</xdr:rowOff>
    </xdr:from>
    <xdr:to>
      <xdr:col>25</xdr:col>
      <xdr:colOff>447675</xdr:colOff>
      <xdr:row>16</xdr:row>
      <xdr:rowOff>305673</xdr:rowOff>
    </xdr:to>
    <xdr:cxnSp macro="">
      <xdr:nvCxnSpPr>
        <xdr:cNvPr id="18" name="Straight Arrow Connector 29">
          <a:extLst>
            <a:ext uri="{FF2B5EF4-FFF2-40B4-BE49-F238E27FC236}">
              <a16:creationId xmlns:a16="http://schemas.microsoft.com/office/drawing/2014/main" id="{B69EC3B4-B841-4417-9D1C-5A869732F775}"/>
            </a:ext>
          </a:extLst>
        </xdr:cNvPr>
        <xdr:cNvCxnSpPr>
          <a:cxnSpLocks/>
          <a:stCxn id="3" idx="3"/>
          <a:endCxn id="32" idx="1"/>
        </xdr:cNvCxnSpPr>
      </xdr:nvCxnSpPr>
      <xdr:spPr>
        <a:xfrm flipV="1">
          <a:off x="40246296" y="3772296"/>
          <a:ext cx="1155704" cy="47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588036</xdr:colOff>
      <xdr:row>30</xdr:row>
      <xdr:rowOff>130969</xdr:rowOff>
    </xdr:from>
    <xdr:to>
      <xdr:col>26</xdr:col>
      <xdr:colOff>561314</xdr:colOff>
      <xdr:row>32</xdr:row>
      <xdr:rowOff>30429</xdr:rowOff>
    </xdr:to>
    <xdr:cxnSp macro="">
      <xdr:nvCxnSpPr>
        <xdr:cNvPr id="19" name="Straight Arrow Connector 33">
          <a:extLst>
            <a:ext uri="{FF2B5EF4-FFF2-40B4-BE49-F238E27FC236}">
              <a16:creationId xmlns:a16="http://schemas.microsoft.com/office/drawing/2014/main" id="{7F33240E-A297-4D9C-A638-CC6DEC24B021}"/>
            </a:ext>
          </a:extLst>
        </xdr:cNvPr>
        <xdr:cNvCxnSpPr>
          <a:cxnSpLocks/>
          <a:stCxn id="26" idx="0"/>
          <a:endCxn id="30" idx="2"/>
        </xdr:cNvCxnSpPr>
      </xdr:nvCxnSpPr>
      <xdr:spPr>
        <a:xfrm rot="5400000" flipH="1" flipV="1">
          <a:off x="41709445" y="6767910"/>
          <a:ext cx="258235" cy="58605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59531</xdr:colOff>
      <xdr:row>16</xdr:row>
      <xdr:rowOff>303609</xdr:rowOff>
    </xdr:from>
    <xdr:to>
      <xdr:col>29</xdr:col>
      <xdr:colOff>516997</xdr:colOff>
      <xdr:row>16</xdr:row>
      <xdr:rowOff>305196</xdr:rowOff>
    </xdr:to>
    <xdr:cxnSp macro="">
      <xdr:nvCxnSpPr>
        <xdr:cNvPr id="20" name="Straight Arrow Connector 29">
          <a:extLst>
            <a:ext uri="{FF2B5EF4-FFF2-40B4-BE49-F238E27FC236}">
              <a16:creationId xmlns:a16="http://schemas.microsoft.com/office/drawing/2014/main" id="{1C992236-9FD2-4CDD-8325-EC50BFA32A52}"/>
            </a:ext>
          </a:extLst>
        </xdr:cNvPr>
        <xdr:cNvCxnSpPr>
          <a:cxnSpLocks/>
          <a:stCxn id="32" idx="3"/>
          <a:endCxn id="31" idx="1"/>
        </xdr:cNvCxnSpPr>
      </xdr:nvCxnSpPr>
      <xdr:spPr>
        <a:xfrm flipV="1">
          <a:off x="42845831" y="3770709"/>
          <a:ext cx="1067066" cy="1587"/>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314388</xdr:colOff>
      <xdr:row>9</xdr:row>
      <xdr:rowOff>142875</xdr:rowOff>
    </xdr:from>
    <xdr:to>
      <xdr:col>30</xdr:col>
      <xdr:colOff>567447</xdr:colOff>
      <xdr:row>13</xdr:row>
      <xdr:rowOff>-1</xdr:rowOff>
    </xdr:to>
    <xdr:cxnSp macro="">
      <xdr:nvCxnSpPr>
        <xdr:cNvPr id="21" name="Straight Arrow Connector 29">
          <a:extLst>
            <a:ext uri="{FF2B5EF4-FFF2-40B4-BE49-F238E27FC236}">
              <a16:creationId xmlns:a16="http://schemas.microsoft.com/office/drawing/2014/main" id="{1D9A0E33-D013-4BE9-B340-E251CCF16BEE}"/>
            </a:ext>
          </a:extLst>
        </xdr:cNvPr>
        <xdr:cNvCxnSpPr>
          <a:cxnSpLocks/>
          <a:stCxn id="31" idx="0"/>
          <a:endCxn id="4" idx="2"/>
        </xdr:cNvCxnSpPr>
      </xdr:nvCxnSpPr>
      <xdr:spPr>
        <a:xfrm rot="16200000" flipV="1">
          <a:off x="43536781" y="1891182"/>
          <a:ext cx="593724" cy="1472259"/>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555624</xdr:colOff>
      <xdr:row>8</xdr:row>
      <xdr:rowOff>273844</xdr:rowOff>
    </xdr:from>
    <xdr:to>
      <xdr:col>27</xdr:col>
      <xdr:colOff>311298</xdr:colOff>
      <xdr:row>13</xdr:row>
      <xdr:rowOff>30163</xdr:rowOff>
    </xdr:to>
    <xdr:cxnSp macro="">
      <xdr:nvCxnSpPr>
        <xdr:cNvPr id="22" name="Straight Arrow Connector 29">
          <a:extLst>
            <a:ext uri="{FF2B5EF4-FFF2-40B4-BE49-F238E27FC236}">
              <a16:creationId xmlns:a16="http://schemas.microsoft.com/office/drawing/2014/main" id="{1926EB48-8D07-434C-87F7-078B73F2A8C3}"/>
            </a:ext>
          </a:extLst>
        </xdr:cNvPr>
        <xdr:cNvCxnSpPr>
          <a:cxnSpLocks/>
          <a:stCxn id="32" idx="0"/>
          <a:endCxn id="4" idx="1"/>
        </xdr:cNvCxnSpPr>
      </xdr:nvCxnSpPr>
      <xdr:spPr>
        <a:xfrm rot="5400000" flipH="1" flipV="1">
          <a:off x="41879514" y="2339504"/>
          <a:ext cx="854869" cy="36844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118269</xdr:colOff>
      <xdr:row>10</xdr:row>
      <xdr:rowOff>50005</xdr:rowOff>
    </xdr:from>
    <xdr:to>
      <xdr:col>27</xdr:col>
      <xdr:colOff>270670</xdr:colOff>
      <xdr:row>11</xdr:row>
      <xdr:rowOff>98423</xdr:rowOff>
    </xdr:to>
    <xdr:sp macro="" textlink="$S$15">
      <xdr:nvSpPr>
        <xdr:cNvPr id="23" name="S1_to_O">
          <a:extLst>
            <a:ext uri="{FF2B5EF4-FFF2-40B4-BE49-F238E27FC236}">
              <a16:creationId xmlns:a16="http://schemas.microsoft.com/office/drawing/2014/main" id="{633FF4F4-C9D5-41AF-9B08-67138689508D}"/>
            </a:ext>
          </a:extLst>
        </xdr:cNvPr>
        <xdr:cNvSpPr txBox="1"/>
      </xdr:nvSpPr>
      <xdr:spPr>
        <a:xfrm>
          <a:off x="41688544" y="2428080"/>
          <a:ext cx="762001" cy="2325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0E37704-6306-4311-BFEE-6CB73CA44D86}" type="TxLink">
            <a:rPr lang="en-US" sz="950" b="0" i="0" u="none" strike="noStrike">
              <a:solidFill>
                <a:srgbClr val="000000"/>
              </a:solidFill>
              <a:latin typeface="Arial"/>
              <a:cs typeface="Arial"/>
            </a:rPr>
            <a:pPr algn="ctr"/>
            <a:t>0 </a:t>
          </a:fld>
          <a:endParaRPr lang="en-AU" sz="1100"/>
        </a:p>
      </xdr:txBody>
    </xdr:sp>
    <xdr:clientData/>
  </xdr:twoCellAnchor>
  <xdr:twoCellAnchor>
    <xdr:from>
      <xdr:col>24</xdr:col>
      <xdr:colOff>61646</xdr:colOff>
      <xdr:row>34</xdr:row>
      <xdr:rowOff>160604</xdr:rowOff>
    </xdr:from>
    <xdr:to>
      <xdr:col>25</xdr:col>
      <xdr:colOff>191821</xdr:colOff>
      <xdr:row>36</xdr:row>
      <xdr:rowOff>19049</xdr:rowOff>
    </xdr:to>
    <xdr:sp macro="" textlink="$S$10">
      <xdr:nvSpPr>
        <xdr:cNvPr id="24" name="I_to_Op">
          <a:extLst>
            <a:ext uri="{FF2B5EF4-FFF2-40B4-BE49-F238E27FC236}">
              <a16:creationId xmlns:a16="http://schemas.microsoft.com/office/drawing/2014/main" id="{90F21EF1-EFE7-40F2-B7D7-D7F0DB809D47}"/>
            </a:ext>
          </a:extLst>
        </xdr:cNvPr>
        <xdr:cNvSpPr txBox="1"/>
      </xdr:nvSpPr>
      <xdr:spPr>
        <a:xfrm>
          <a:off x="40412721" y="7688529"/>
          <a:ext cx="736600" cy="2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2A2192C-6B38-4FC2-80BB-8FAB5D4D39B1}"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24</xdr:col>
      <xdr:colOff>84401</xdr:colOff>
      <xdr:row>40</xdr:row>
      <xdr:rowOff>106892</xdr:rowOff>
    </xdr:from>
    <xdr:to>
      <xdr:col>25</xdr:col>
      <xdr:colOff>199230</xdr:colOff>
      <xdr:row>41</xdr:row>
      <xdr:rowOff>142875</xdr:rowOff>
    </xdr:to>
    <xdr:sp macro="" textlink="$S$11">
      <xdr:nvSpPr>
        <xdr:cNvPr id="25" name="I_to_D">
          <a:extLst>
            <a:ext uri="{FF2B5EF4-FFF2-40B4-BE49-F238E27FC236}">
              <a16:creationId xmlns:a16="http://schemas.microsoft.com/office/drawing/2014/main" id="{0E9A668F-516D-4EE6-9809-57FDD39763B4}"/>
            </a:ext>
          </a:extLst>
        </xdr:cNvPr>
        <xdr:cNvSpPr txBox="1"/>
      </xdr:nvSpPr>
      <xdr:spPr>
        <a:xfrm>
          <a:off x="40435476" y="8714317"/>
          <a:ext cx="724429" cy="2169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3EA231F-209D-48E3-871F-3A7DA0ADBBA8}" type="TxLink">
            <a:rPr lang="en-US" sz="950" b="0" i="0" u="none" strike="noStrike">
              <a:solidFill>
                <a:srgbClr val="000000"/>
              </a:solidFill>
              <a:latin typeface="Arial"/>
              <a:cs typeface="Arial"/>
            </a:rPr>
            <a:pPr algn="ctr"/>
            <a:t>65,550 </a:t>
          </a:fld>
          <a:endParaRPr lang="en-AU" sz="1100"/>
        </a:p>
      </xdr:txBody>
    </xdr:sp>
    <xdr:clientData/>
  </xdr:twoCellAnchor>
  <xdr:twoCellAnchor>
    <xdr:from>
      <xdr:col>25</xdr:col>
      <xdr:colOff>104510</xdr:colOff>
      <xdr:row>32</xdr:row>
      <xdr:rowOff>30428</xdr:rowOff>
    </xdr:from>
    <xdr:to>
      <xdr:col>26</xdr:col>
      <xdr:colOff>464343</xdr:colOff>
      <xdr:row>33</xdr:row>
      <xdr:rowOff>71437</xdr:rowOff>
    </xdr:to>
    <xdr:sp macro="" textlink="$S$17">
      <xdr:nvSpPr>
        <xdr:cNvPr id="26" name="S2_to_S2">
          <a:extLst>
            <a:ext uri="{FF2B5EF4-FFF2-40B4-BE49-F238E27FC236}">
              <a16:creationId xmlns:a16="http://schemas.microsoft.com/office/drawing/2014/main" id="{A48D60AF-34B5-4110-ADC7-2FE16B2B111F}"/>
            </a:ext>
          </a:extLst>
        </xdr:cNvPr>
        <xdr:cNvSpPr txBox="1"/>
      </xdr:nvSpPr>
      <xdr:spPr>
        <a:xfrm>
          <a:off x="41065185" y="7190053"/>
          <a:ext cx="969433" cy="221984"/>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93533C4-43D3-48EE-9264-3FE3F03116A2}"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30</xdr:col>
      <xdr:colOff>49211</xdr:colOff>
      <xdr:row>10</xdr:row>
      <xdr:rowOff>61913</xdr:rowOff>
    </xdr:from>
    <xdr:to>
      <xdr:col>31</xdr:col>
      <xdr:colOff>192882</xdr:colOff>
      <xdr:row>11</xdr:row>
      <xdr:rowOff>146050</xdr:rowOff>
    </xdr:to>
    <xdr:sp macro="" textlink="$S$16">
      <xdr:nvSpPr>
        <xdr:cNvPr id="27" name="S2_to_O">
          <a:extLst>
            <a:ext uri="{FF2B5EF4-FFF2-40B4-BE49-F238E27FC236}">
              <a16:creationId xmlns:a16="http://schemas.microsoft.com/office/drawing/2014/main" id="{AAD9FE66-AAD0-4AD5-8BF9-4913B3EF4BBE}"/>
            </a:ext>
          </a:extLst>
        </xdr:cNvPr>
        <xdr:cNvSpPr txBox="1"/>
      </xdr:nvSpPr>
      <xdr:spPr>
        <a:xfrm>
          <a:off x="44051536" y="2446338"/>
          <a:ext cx="756446" cy="258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2539248-2CF4-4C4C-B104-E51318B7EAE3}" type="TxLink">
            <a:rPr lang="en-US" sz="950" b="0" i="0" u="none" strike="noStrike">
              <a:solidFill>
                <a:srgbClr val="000000"/>
              </a:solidFill>
              <a:latin typeface="Arial"/>
              <a:cs typeface="Arial"/>
            </a:rPr>
            <a:pPr algn="ctr"/>
            <a:t>0 </a:t>
          </a:fld>
          <a:endParaRPr lang="en-AU" sz="1100"/>
        </a:p>
      </xdr:txBody>
    </xdr:sp>
    <xdr:clientData/>
  </xdr:twoCellAnchor>
  <xdr:twoCellAnchor>
    <xdr:from>
      <xdr:col>23</xdr:col>
      <xdr:colOff>8597</xdr:colOff>
      <xdr:row>19</xdr:row>
      <xdr:rowOff>66834</xdr:rowOff>
    </xdr:from>
    <xdr:to>
      <xdr:col>25</xdr:col>
      <xdr:colOff>420159</xdr:colOff>
      <xdr:row>26</xdr:row>
      <xdr:rowOff>84534</xdr:rowOff>
    </xdr:to>
    <xdr:cxnSp macro="">
      <xdr:nvCxnSpPr>
        <xdr:cNvPr id="28" name="Straight Arrow Connector 31">
          <a:extLst>
            <a:ext uri="{FF2B5EF4-FFF2-40B4-BE49-F238E27FC236}">
              <a16:creationId xmlns:a16="http://schemas.microsoft.com/office/drawing/2014/main" id="{C48D0419-4286-43B9-A0E6-8C8CCF3DB095}"/>
            </a:ext>
          </a:extLst>
        </xdr:cNvPr>
        <xdr:cNvCxnSpPr>
          <a:cxnSpLocks/>
          <a:stCxn id="3" idx="2"/>
          <a:endCxn id="30" idx="1"/>
        </xdr:cNvCxnSpPr>
      </xdr:nvCxnSpPr>
      <xdr:spPr>
        <a:xfrm rot="16200000" flipH="1">
          <a:off x="39918428" y="4705428"/>
          <a:ext cx="1290875" cy="162758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26723</xdr:colOff>
      <xdr:row>25</xdr:row>
      <xdr:rowOff>152927</xdr:rowOff>
    </xdr:from>
    <xdr:to>
      <xdr:col>25</xdr:col>
      <xdr:colOff>211932</xdr:colOff>
      <xdr:row>27</xdr:row>
      <xdr:rowOff>32544</xdr:rowOff>
    </xdr:to>
    <xdr:sp macro="" textlink="$S$22">
      <xdr:nvSpPr>
        <xdr:cNvPr id="29" name="I_to_S2">
          <a:extLst>
            <a:ext uri="{FF2B5EF4-FFF2-40B4-BE49-F238E27FC236}">
              <a16:creationId xmlns:a16="http://schemas.microsoft.com/office/drawing/2014/main" id="{A6FC833A-A324-49D3-8B75-611A5CE41A3B}"/>
            </a:ext>
          </a:extLst>
        </xdr:cNvPr>
        <xdr:cNvSpPr txBox="1"/>
      </xdr:nvSpPr>
      <xdr:spPr>
        <a:xfrm>
          <a:off x="40377798" y="6048902"/>
          <a:ext cx="791634" cy="23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A2513BC-4393-4FDB-9769-390FBE4AC756}"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25</xdr:col>
      <xdr:colOff>420160</xdr:colOff>
      <xdr:row>22</xdr:row>
      <xdr:rowOff>38100</xdr:rowOff>
    </xdr:from>
    <xdr:to>
      <xdr:col>28</xdr:col>
      <xdr:colOff>95250</xdr:colOff>
      <xdr:row>30</xdr:row>
      <xdr:rowOff>130968</xdr:rowOff>
    </xdr:to>
    <xdr:sp macro="" textlink="">
      <xdr:nvSpPr>
        <xdr:cNvPr id="30" name="Rounded Rectangle 43">
          <a:extLst>
            <a:ext uri="{FF2B5EF4-FFF2-40B4-BE49-F238E27FC236}">
              <a16:creationId xmlns:a16="http://schemas.microsoft.com/office/drawing/2014/main" id="{36EF36DD-0F8A-4C38-AD78-DD9643BE3319}"/>
            </a:ext>
          </a:extLst>
        </xdr:cNvPr>
        <xdr:cNvSpPr/>
      </xdr:nvSpPr>
      <xdr:spPr>
        <a:xfrm>
          <a:off x="41377660" y="5391150"/>
          <a:ext cx="1503890" cy="1540668"/>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kern="0">
              <a:solidFill>
                <a:srgbClr val="FFFFFF"/>
              </a:solidFill>
              <a:latin typeface="Arial"/>
              <a:ea typeface="Times New Roman" panose="02020603050405020304" pitchFamily="18" charset="0"/>
              <a:cs typeface="Times New Roman" panose="02020603050405020304" pitchFamily="18" charset="0"/>
            </a:rPr>
            <a:t>Temporary</a:t>
          </a:r>
          <a:r>
            <a:rPr lang="en-US" sz="1800" kern="0" baseline="0">
              <a:solidFill>
                <a:srgbClr val="FFFFFF"/>
              </a:solidFill>
              <a:latin typeface="Arial"/>
              <a:ea typeface="Times New Roman" panose="02020603050405020304" pitchFamily="18" charset="0"/>
              <a:cs typeface="Times New Roman" panose="02020603050405020304" pitchFamily="18" charset="0"/>
            </a:rPr>
            <a:t> Storage</a:t>
          </a:r>
          <a:endParaRPr lang="en-US" sz="1800" kern="0">
            <a:solidFill>
              <a:srgbClr val="FFFFFF"/>
            </a:solidFill>
            <a:latin typeface="Arial"/>
            <a:ea typeface="Times New Roman" panose="02020603050405020304" pitchFamily="18" charset="0"/>
            <a:cs typeface="Times New Roman" panose="02020603050405020304" pitchFamily="18" charset="0"/>
          </a:endParaRPr>
        </a:p>
        <a:p>
          <a:pPr algn="ctr">
            <a:defRPr/>
          </a:pPr>
          <a:r>
            <a:rPr lang="en-US" sz="900" kern="0">
              <a:solidFill>
                <a:srgbClr val="FFFFFF"/>
              </a:solidFill>
              <a:latin typeface="Arial"/>
              <a:ea typeface="Times New Roman" panose="02020603050405020304" pitchFamily="18" charset="0"/>
              <a:cs typeface="Times New Roman"/>
            </a:rPr>
            <a:t>(not subject to levy</a:t>
          </a:r>
          <a:r>
            <a:rPr lang="en-US" sz="900" kern="0" baseline="0">
              <a:solidFill>
                <a:srgbClr val="FFFFFF"/>
              </a:solidFill>
              <a:latin typeface="Arial"/>
              <a:ea typeface="Times New Roman" panose="02020603050405020304" pitchFamily="18" charset="0"/>
              <a:cs typeface="Times New Roman"/>
            </a:rPr>
            <a:t> in accordance with 332.8</a:t>
          </a:r>
          <a:r>
            <a:rPr kumimoji="0" lang="en-US" sz="900" i="0" u="none" strike="noStrike" kern="0" cap="none" spc="0" normalizeH="0" baseline="0">
              <a:ln>
                <a:noFill/>
              </a:ln>
              <a:solidFill>
                <a:srgbClr val="FFFFFF"/>
              </a:solidFill>
              <a:effectLst/>
              <a:uLnTx/>
              <a:uFillTx/>
              <a:latin typeface="Arial"/>
              <a:ea typeface="Times New Roman" panose="02020603050405020304" pitchFamily="18" charset="0"/>
              <a:cs typeface="Times New Roman"/>
            </a:rPr>
            <a:t>)</a:t>
          </a:r>
          <a:endParaRPr kumimoji="0" lang="en-AU" sz="900" i="0" u="none" strike="noStrike" kern="0" cap="none" spc="0" normalizeH="0" baseline="0">
            <a:ln>
              <a:noFill/>
            </a:ln>
            <a:solidFill>
              <a:sysClr val="window" lastClr="FFFFFF"/>
            </a:solidFill>
            <a:effectLst/>
            <a:uLnTx/>
            <a:uFillTx/>
            <a:latin typeface="Times New Roman"/>
            <a:ea typeface="Times New Roman" panose="02020603050405020304" pitchFamily="18" charset="0"/>
            <a:cs typeface="Times New Roman"/>
          </a:endParaRPr>
        </a:p>
      </xdr:txBody>
    </xdr:sp>
    <xdr:clientData/>
  </xdr:twoCellAnchor>
  <xdr:twoCellAnchor>
    <xdr:from>
      <xdr:col>29</xdr:col>
      <xdr:colOff>516997</xdr:colOff>
      <xdr:row>13</xdr:row>
      <xdr:rowOff>-1</xdr:rowOff>
    </xdr:from>
    <xdr:to>
      <xdr:col>32</xdr:col>
      <xdr:colOff>10679</xdr:colOff>
      <xdr:row>21</xdr:row>
      <xdr:rowOff>59530</xdr:rowOff>
    </xdr:to>
    <xdr:sp macro="" textlink="">
      <xdr:nvSpPr>
        <xdr:cNvPr id="31" name="Rounded Rectangle 43">
          <a:extLst>
            <a:ext uri="{FF2B5EF4-FFF2-40B4-BE49-F238E27FC236}">
              <a16:creationId xmlns:a16="http://schemas.microsoft.com/office/drawing/2014/main" id="{AFE71CD8-7C99-4739-8EBB-B19242BDBC42}"/>
            </a:ext>
          </a:extLst>
        </xdr:cNvPr>
        <xdr:cNvSpPr/>
      </xdr:nvSpPr>
      <xdr:spPr>
        <a:xfrm>
          <a:off x="43912897" y="2924174"/>
          <a:ext cx="1319307" cy="2307431"/>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kern="0">
              <a:solidFill>
                <a:srgbClr val="FFFFFF"/>
              </a:solidFill>
              <a:latin typeface="Arial"/>
              <a:ea typeface="Times New Roman" panose="02020603050405020304" pitchFamily="18" charset="0"/>
              <a:cs typeface="Times New Roman" panose="02020603050405020304" pitchFamily="18" charset="0"/>
            </a:rPr>
            <a:t>Temporary</a:t>
          </a:r>
          <a:r>
            <a:rPr lang="en-US" sz="1800" kern="0" baseline="0">
              <a:solidFill>
                <a:srgbClr val="FFFFFF"/>
              </a:solidFill>
              <a:latin typeface="Arial"/>
              <a:ea typeface="Times New Roman" panose="02020603050405020304" pitchFamily="18" charset="0"/>
              <a:cs typeface="Times New Roman" panose="02020603050405020304" pitchFamily="18" charset="0"/>
            </a:rPr>
            <a:t> Storage</a:t>
          </a:r>
          <a:endParaRPr lang="en-US" sz="1800" kern="0">
            <a:solidFill>
              <a:srgbClr val="FFFFFF"/>
            </a:solidFill>
            <a:latin typeface="Arial"/>
            <a:ea typeface="Times New Roman" panose="02020603050405020304" pitchFamily="18" charset="0"/>
            <a:cs typeface="Times New Roman" panose="02020603050405020304" pitchFamily="18" charset="0"/>
          </a:endParaRPr>
        </a:p>
      </xdr:txBody>
    </xdr:sp>
    <xdr:clientData/>
  </xdr:twoCellAnchor>
  <xdr:twoCellAnchor>
    <xdr:from>
      <xdr:col>25</xdr:col>
      <xdr:colOff>444500</xdr:colOff>
      <xdr:row>13</xdr:row>
      <xdr:rowOff>30162</xdr:rowOff>
    </xdr:from>
    <xdr:to>
      <xdr:col>28</xdr:col>
      <xdr:colOff>59531</xdr:colOff>
      <xdr:row>21</xdr:row>
      <xdr:rowOff>35717</xdr:rowOff>
    </xdr:to>
    <xdr:sp macro="" textlink="">
      <xdr:nvSpPr>
        <xdr:cNvPr id="32" name="Rounded Rectangle 43">
          <a:extLst>
            <a:ext uri="{FF2B5EF4-FFF2-40B4-BE49-F238E27FC236}">
              <a16:creationId xmlns:a16="http://schemas.microsoft.com/office/drawing/2014/main" id="{AB191947-BD8E-4913-BB2B-B26D7F8B1433}"/>
            </a:ext>
          </a:extLst>
        </xdr:cNvPr>
        <xdr:cNvSpPr/>
      </xdr:nvSpPr>
      <xdr:spPr>
        <a:xfrm>
          <a:off x="41405175" y="2951162"/>
          <a:ext cx="1440656" cy="2256630"/>
        </a:xfrm>
        <a:prstGeom prst="rect">
          <a:avLst/>
        </a:prstGeom>
        <a:solidFill>
          <a:srgbClr val="E4610F"/>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wrap="square" lIns="0" tIns="0" rIns="0" bIns="0"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kern="0">
              <a:solidFill>
                <a:srgbClr val="FFFFFF"/>
              </a:solidFill>
              <a:latin typeface="Arial"/>
              <a:ea typeface="Times New Roman" panose="02020603050405020304" pitchFamily="18" charset="0"/>
              <a:cs typeface="Times New Roman" panose="02020603050405020304" pitchFamily="18" charset="0"/>
            </a:rPr>
            <a:t>Temporary</a:t>
          </a:r>
          <a:r>
            <a:rPr lang="en-US" sz="1800" kern="0" baseline="0">
              <a:solidFill>
                <a:srgbClr val="FFFFFF"/>
              </a:solidFill>
              <a:latin typeface="Arial"/>
              <a:ea typeface="Times New Roman" panose="02020603050405020304" pitchFamily="18" charset="0"/>
              <a:cs typeface="Times New Roman" panose="02020603050405020304" pitchFamily="18" charset="0"/>
            </a:rPr>
            <a:t> Storage</a:t>
          </a:r>
          <a:endParaRPr lang="en-US" sz="1800" kern="0">
            <a:solidFill>
              <a:srgbClr val="FFFFFF"/>
            </a:solidFill>
            <a:latin typeface="Arial"/>
            <a:ea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i="0" u="none" strike="noStrike" kern="0" cap="none" spc="0" normalizeH="0" baseline="0">
              <a:ln>
                <a:noFill/>
              </a:ln>
              <a:solidFill>
                <a:srgbClr val="FFFFFF"/>
              </a:solidFill>
              <a:effectLst/>
              <a:uLnTx/>
              <a:uFillTx/>
              <a:latin typeface="Arial"/>
              <a:ea typeface="Times New Roman" panose="02020603050405020304" pitchFamily="18" charset="0"/>
              <a:cs typeface="Times New Roman" panose="02020603050405020304" pitchFamily="18" charset="0"/>
            </a:rPr>
            <a:t>(Subject to allowable rebate)</a:t>
          </a:r>
          <a:endParaRPr kumimoji="0" lang="en-AU" sz="900" i="0" u="none" strike="noStrike" kern="0" cap="none" spc="0" normalizeH="0" baseline="0">
            <a:ln>
              <a:noFill/>
            </a:ln>
            <a:solidFill>
              <a:sysClr val="window" lastClr="FFFFFF"/>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twoCellAnchor>
    <xdr:from>
      <xdr:col>32</xdr:col>
      <xdr:colOff>7504</xdr:colOff>
      <xdr:row>16</xdr:row>
      <xdr:rowOff>303609</xdr:rowOff>
    </xdr:from>
    <xdr:to>
      <xdr:col>32</xdr:col>
      <xdr:colOff>285750</xdr:colOff>
      <xdr:row>38</xdr:row>
      <xdr:rowOff>11906</xdr:rowOff>
    </xdr:to>
    <xdr:cxnSp macro="">
      <xdr:nvCxnSpPr>
        <xdr:cNvPr id="33" name="Straight Arrow Connector 54">
          <a:extLst>
            <a:ext uri="{FF2B5EF4-FFF2-40B4-BE49-F238E27FC236}">
              <a16:creationId xmlns:a16="http://schemas.microsoft.com/office/drawing/2014/main" id="{31A438CA-0198-4031-9F42-D095EC9FF159}"/>
            </a:ext>
          </a:extLst>
        </xdr:cNvPr>
        <xdr:cNvCxnSpPr>
          <a:cxnSpLocks/>
          <a:stCxn id="31" idx="3"/>
        </xdr:cNvCxnSpPr>
      </xdr:nvCxnSpPr>
      <xdr:spPr>
        <a:xfrm>
          <a:off x="45235379" y="3770709"/>
          <a:ext cx="275071" cy="448667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521232</xdr:colOff>
      <xdr:row>26</xdr:row>
      <xdr:rowOff>0</xdr:rowOff>
    </xdr:from>
    <xdr:to>
      <xdr:col>33</xdr:col>
      <xdr:colOff>166687</xdr:colOff>
      <xdr:row>27</xdr:row>
      <xdr:rowOff>47624</xdr:rowOff>
    </xdr:to>
    <xdr:sp macro="" textlink="$S$14">
      <xdr:nvSpPr>
        <xdr:cNvPr id="34" name="S2_to_D">
          <a:extLst>
            <a:ext uri="{FF2B5EF4-FFF2-40B4-BE49-F238E27FC236}">
              <a16:creationId xmlns:a16="http://schemas.microsoft.com/office/drawing/2014/main" id="{9E2BF4BE-B647-4B11-8ECF-0CFF472E0330}"/>
            </a:ext>
          </a:extLst>
        </xdr:cNvPr>
        <xdr:cNvSpPr txBox="1"/>
      </xdr:nvSpPr>
      <xdr:spPr>
        <a:xfrm>
          <a:off x="45139507" y="6076950"/>
          <a:ext cx="858305" cy="231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4AD856B-F8DD-4C5C-8ED3-565A3F43F17D}"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28</xdr:col>
      <xdr:colOff>95250</xdr:colOff>
      <xdr:row>26</xdr:row>
      <xdr:rowOff>84534</xdr:rowOff>
    </xdr:from>
    <xdr:to>
      <xdr:col>29</xdr:col>
      <xdr:colOff>449263</xdr:colOff>
      <xdr:row>35</xdr:row>
      <xdr:rowOff>87850</xdr:rowOff>
    </xdr:to>
    <xdr:cxnSp macro="">
      <xdr:nvCxnSpPr>
        <xdr:cNvPr id="35" name="Straight Arrow Connector 29">
          <a:extLst>
            <a:ext uri="{FF2B5EF4-FFF2-40B4-BE49-F238E27FC236}">
              <a16:creationId xmlns:a16="http://schemas.microsoft.com/office/drawing/2014/main" id="{68499309-A7AA-4B3B-969B-B8ED5B699B3A}"/>
            </a:ext>
          </a:extLst>
        </xdr:cNvPr>
        <xdr:cNvCxnSpPr>
          <a:cxnSpLocks/>
          <a:stCxn id="30" idx="3"/>
          <a:endCxn id="6" idx="1"/>
        </xdr:cNvCxnSpPr>
      </xdr:nvCxnSpPr>
      <xdr:spPr>
        <a:xfrm>
          <a:off x="42881550" y="6164659"/>
          <a:ext cx="960438" cy="162574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180975</xdr:colOff>
      <xdr:row>13</xdr:row>
      <xdr:rowOff>161132</xdr:rowOff>
    </xdr:from>
    <xdr:to>
      <xdr:col>26</xdr:col>
      <xdr:colOff>478631</xdr:colOff>
      <xdr:row>15</xdr:row>
      <xdr:rowOff>63501</xdr:rowOff>
    </xdr:to>
    <xdr:sp macro="" textlink="$F$8">
      <xdr:nvSpPr>
        <xdr:cNvPr id="36" name="S1_carry over">
          <a:extLst>
            <a:ext uri="{FF2B5EF4-FFF2-40B4-BE49-F238E27FC236}">
              <a16:creationId xmlns:a16="http://schemas.microsoft.com/office/drawing/2014/main" id="{D386686E-C1F3-46EC-81F4-544EE6D09F6D}"/>
            </a:ext>
          </a:extLst>
        </xdr:cNvPr>
        <xdr:cNvSpPr/>
      </xdr:nvSpPr>
      <xdr:spPr>
        <a:xfrm>
          <a:off x="41135300" y="3088482"/>
          <a:ext cx="910431" cy="264319"/>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365CE1D-2F21-46E5-BD60-D9B55CE40288}" type="TxLink">
            <a:rPr lang="en-US" sz="1100" b="0" i="0" u="none" strike="noStrike">
              <a:solidFill>
                <a:srgbClr val="000000"/>
              </a:solidFill>
              <a:latin typeface="Calibri"/>
              <a:cs typeface="Calibri"/>
            </a:rPr>
            <a:pPr algn="l"/>
            <a:t>0 </a:t>
          </a:fld>
          <a:endParaRPr lang="en-AU" sz="1100"/>
        </a:p>
      </xdr:txBody>
    </xdr:sp>
    <xdr:clientData/>
  </xdr:twoCellAnchor>
  <xdr:twoCellAnchor>
    <xdr:from>
      <xdr:col>28</xdr:col>
      <xdr:colOff>188911</xdr:colOff>
      <xdr:row>16</xdr:row>
      <xdr:rowOff>160338</xdr:rowOff>
    </xdr:from>
    <xdr:to>
      <xdr:col>29</xdr:col>
      <xdr:colOff>342107</xdr:colOff>
      <xdr:row>16</xdr:row>
      <xdr:rowOff>416719</xdr:rowOff>
    </xdr:to>
    <xdr:sp macro="" textlink="$S$24">
      <xdr:nvSpPr>
        <xdr:cNvPr id="37" name="S1_to_S2_Not_Eligable">
          <a:extLst>
            <a:ext uri="{FF2B5EF4-FFF2-40B4-BE49-F238E27FC236}">
              <a16:creationId xmlns:a16="http://schemas.microsoft.com/office/drawing/2014/main" id="{D9C750F7-8C3E-412F-843C-B0A10CC46DAD}"/>
            </a:ext>
          </a:extLst>
        </xdr:cNvPr>
        <xdr:cNvSpPr txBox="1"/>
      </xdr:nvSpPr>
      <xdr:spPr>
        <a:xfrm>
          <a:off x="42975211" y="3630613"/>
          <a:ext cx="762796" cy="253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E6ADBA8-B5E2-4EF0-B6A2-78008BF336C8}" type="TxLink">
            <a:rPr lang="en-US" sz="1100" b="0" i="0" u="none" strike="noStrike">
              <a:solidFill>
                <a:srgbClr val="000000"/>
              </a:solidFill>
              <a:latin typeface="Calibri"/>
              <a:cs typeface="Calibri"/>
            </a:rPr>
            <a:pPr algn="ctr"/>
            <a:t>1,320 </a:t>
          </a:fld>
          <a:endParaRPr lang="en-AU" sz="1100"/>
        </a:p>
      </xdr:txBody>
    </xdr:sp>
    <xdr:clientData/>
  </xdr:twoCellAnchor>
  <xdr:twoCellAnchor>
    <xdr:from>
      <xdr:col>29</xdr:col>
      <xdr:colOff>233362</xdr:colOff>
      <xdr:row>13</xdr:row>
      <xdr:rowOff>124619</xdr:rowOff>
    </xdr:from>
    <xdr:to>
      <xdr:col>30</xdr:col>
      <xdr:colOff>543718</xdr:colOff>
      <xdr:row>15</xdr:row>
      <xdr:rowOff>46037</xdr:rowOff>
    </xdr:to>
    <xdr:sp macro="" textlink="$F$9">
      <xdr:nvSpPr>
        <xdr:cNvPr id="38" name="S2_carry over">
          <a:extLst>
            <a:ext uri="{FF2B5EF4-FFF2-40B4-BE49-F238E27FC236}">
              <a16:creationId xmlns:a16="http://schemas.microsoft.com/office/drawing/2014/main" id="{7991F86D-9122-44B1-8A91-A6673C075D97}"/>
            </a:ext>
          </a:extLst>
        </xdr:cNvPr>
        <xdr:cNvSpPr/>
      </xdr:nvSpPr>
      <xdr:spPr>
        <a:xfrm>
          <a:off x="43632437" y="3045619"/>
          <a:ext cx="913606" cy="289718"/>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16A2522B-71E1-43B8-B29D-3174CB204DC3}" type="TxLink">
            <a:rPr lang="en-US" sz="1100" b="0" i="0" u="none" strike="noStrike">
              <a:solidFill>
                <a:srgbClr val="3F3F76"/>
              </a:solidFill>
              <a:latin typeface="Calibri"/>
              <a:cs typeface="Calibri"/>
            </a:rPr>
            <a:pPr algn="l"/>
            <a:t>0 </a:t>
          </a:fld>
          <a:endParaRPr lang="en-AU" sz="1100"/>
        </a:p>
      </xdr:txBody>
    </xdr:sp>
    <xdr:clientData/>
  </xdr:twoCellAnchor>
  <xdr:twoCellAnchor>
    <xdr:from>
      <xdr:col>26</xdr:col>
      <xdr:colOff>587375</xdr:colOff>
      <xdr:row>19</xdr:row>
      <xdr:rowOff>20637</xdr:rowOff>
    </xdr:from>
    <xdr:to>
      <xdr:col>28</xdr:col>
      <xdr:colOff>287338</xdr:colOff>
      <xdr:row>20</xdr:row>
      <xdr:rowOff>116682</xdr:rowOff>
    </xdr:to>
    <xdr:sp macro="" textlink="$S$40">
      <xdr:nvSpPr>
        <xdr:cNvPr id="39" name="S1_carry over">
          <a:extLst>
            <a:ext uri="{FF2B5EF4-FFF2-40B4-BE49-F238E27FC236}">
              <a16:creationId xmlns:a16="http://schemas.microsoft.com/office/drawing/2014/main" id="{8AAAB39E-372F-46B2-9BAA-0BCD7CC1127B}"/>
            </a:ext>
          </a:extLst>
        </xdr:cNvPr>
        <xdr:cNvSpPr/>
      </xdr:nvSpPr>
      <xdr:spPr>
        <a:xfrm>
          <a:off x="42154475" y="4830762"/>
          <a:ext cx="919163" cy="277020"/>
        </a:xfrm>
        <a:prstGeom prst="homePlat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fld id="{BD06E0A7-39A3-43A4-81BC-63BD482959E8}" type="TxLink">
            <a:rPr lang="en-US" sz="1100" b="0" i="0" u="none" strike="noStrike">
              <a:solidFill>
                <a:srgbClr val="000000"/>
              </a:solidFill>
              <a:latin typeface="Calibri"/>
              <a:cs typeface="Calibri"/>
            </a:rPr>
            <a:pPr algn="l"/>
            <a:t>0 </a:t>
          </a:fld>
          <a:endParaRPr lang="en-AU" sz="1100"/>
        </a:p>
      </xdr:txBody>
    </xdr:sp>
    <xdr:clientData/>
  </xdr:twoCellAnchor>
  <xdr:twoCellAnchor>
    <xdr:from>
      <xdr:col>33</xdr:col>
      <xdr:colOff>571500</xdr:colOff>
      <xdr:row>22</xdr:row>
      <xdr:rowOff>133350</xdr:rowOff>
    </xdr:from>
    <xdr:to>
      <xdr:col>34</xdr:col>
      <xdr:colOff>571500</xdr:colOff>
      <xdr:row>24</xdr:row>
      <xdr:rowOff>9525</xdr:rowOff>
    </xdr:to>
    <xdr:sp macro="" textlink="">
      <xdr:nvSpPr>
        <xdr:cNvPr id="40" name="Rectangle 39">
          <a:extLst>
            <a:ext uri="{FF2B5EF4-FFF2-40B4-BE49-F238E27FC236}">
              <a16:creationId xmlns:a16="http://schemas.microsoft.com/office/drawing/2014/main" id="{C9FEFF99-CFA0-4641-B002-9178A2F0D0F2}"/>
            </a:ext>
          </a:extLst>
        </xdr:cNvPr>
        <xdr:cNvSpPr/>
      </xdr:nvSpPr>
      <xdr:spPr>
        <a:xfrm>
          <a:off x="46405800" y="5486400"/>
          <a:ext cx="609600" cy="234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33</xdr:col>
      <xdr:colOff>558800</xdr:colOff>
      <xdr:row>24</xdr:row>
      <xdr:rowOff>146844</xdr:rowOff>
    </xdr:from>
    <xdr:to>
      <xdr:col>34</xdr:col>
      <xdr:colOff>558800</xdr:colOff>
      <xdr:row>26</xdr:row>
      <xdr:rowOff>26194</xdr:rowOff>
    </xdr:to>
    <xdr:sp macro="" textlink="">
      <xdr:nvSpPr>
        <xdr:cNvPr id="41" name="Rectangle 40">
          <a:extLst>
            <a:ext uri="{FF2B5EF4-FFF2-40B4-BE49-F238E27FC236}">
              <a16:creationId xmlns:a16="http://schemas.microsoft.com/office/drawing/2014/main" id="{C6D969CC-38EF-495E-B3A4-E490692BE3E8}"/>
            </a:ext>
          </a:extLst>
        </xdr:cNvPr>
        <xdr:cNvSpPr/>
      </xdr:nvSpPr>
      <xdr:spPr>
        <a:xfrm>
          <a:off x="46362144" y="5992813"/>
          <a:ext cx="607219" cy="236537"/>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AU" sz="1100"/>
        </a:p>
      </xdr:txBody>
    </xdr:sp>
    <xdr:clientData/>
  </xdr:twoCellAnchor>
  <xdr:twoCellAnchor>
    <xdr:from>
      <xdr:col>26</xdr:col>
      <xdr:colOff>464344</xdr:colOff>
      <xdr:row>28</xdr:row>
      <xdr:rowOff>173039</xdr:rowOff>
    </xdr:from>
    <xdr:to>
      <xdr:col>28</xdr:col>
      <xdr:colOff>34926</xdr:colOff>
      <xdr:row>30</xdr:row>
      <xdr:rowOff>64821</xdr:rowOff>
    </xdr:to>
    <xdr:sp macro="" textlink="$S$42">
      <xdr:nvSpPr>
        <xdr:cNvPr id="42" name="S2_node">
          <a:extLst>
            <a:ext uri="{FF2B5EF4-FFF2-40B4-BE49-F238E27FC236}">
              <a16:creationId xmlns:a16="http://schemas.microsoft.com/office/drawing/2014/main" id="{C2EE75D2-5F4B-4C78-817C-362C7858C0C3}"/>
            </a:ext>
          </a:extLst>
        </xdr:cNvPr>
        <xdr:cNvSpPr txBox="1"/>
      </xdr:nvSpPr>
      <xdr:spPr>
        <a:xfrm>
          <a:off x="42034619" y="6611939"/>
          <a:ext cx="786607" cy="256907"/>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fld id="{7BCE6273-93A4-47CD-A480-D604A29520AA}" type="TxLink">
            <a:rPr lang="en-US" sz="1100" b="0" i="0" u="none" strike="noStrike">
              <a:solidFill>
                <a:srgbClr val="000000"/>
              </a:solidFill>
              <a:latin typeface="Calibri"/>
              <a:cs typeface="Calibri"/>
            </a:rPr>
            <a:pPr algn="ctr"/>
            <a:t>500 </a:t>
          </a:fld>
          <a:endParaRPr lang="en-AU" sz="1100">
            <a:solidFill>
              <a:srgbClr val="FF0000"/>
            </a:solidFill>
          </a:endParaRPr>
        </a:p>
      </xdr:txBody>
    </xdr:sp>
    <xdr:clientData/>
  </xdr:twoCellAnchor>
  <xdr:twoCellAnchor>
    <xdr:from>
      <xdr:col>24</xdr:col>
      <xdr:colOff>86784</xdr:colOff>
      <xdr:row>16</xdr:row>
      <xdr:rowOff>126468</xdr:rowOff>
    </xdr:from>
    <xdr:to>
      <xdr:col>25</xdr:col>
      <xdr:colOff>240243</xdr:colOff>
      <xdr:row>16</xdr:row>
      <xdr:rowOff>396081</xdr:rowOff>
    </xdr:to>
    <xdr:sp macro="" textlink="$S$21">
      <xdr:nvSpPr>
        <xdr:cNvPr id="43" name="I_to_S1">
          <a:extLst>
            <a:ext uri="{FF2B5EF4-FFF2-40B4-BE49-F238E27FC236}">
              <a16:creationId xmlns:a16="http://schemas.microsoft.com/office/drawing/2014/main" id="{3DD5CB02-628E-4CFE-A910-933C73C1ABBD}"/>
            </a:ext>
          </a:extLst>
        </xdr:cNvPr>
        <xdr:cNvSpPr txBox="1"/>
      </xdr:nvSpPr>
      <xdr:spPr>
        <a:xfrm>
          <a:off x="40431509" y="3590393"/>
          <a:ext cx="763059" cy="269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5DF83DC-84A6-4363-8F66-10923EF6CEC1}" type="TxLink">
            <a:rPr lang="en-US" sz="1100" b="0" i="0" u="none" strike="noStrike">
              <a:solidFill>
                <a:srgbClr val="000000"/>
              </a:solidFill>
              <a:latin typeface="Calibri"/>
              <a:cs typeface="Calibri"/>
            </a:rPr>
            <a:pPr algn="ctr"/>
            <a:t>1,320 </a:t>
          </a:fld>
          <a:endParaRPr lang="en-AU" sz="1100"/>
        </a:p>
      </xdr:txBody>
    </xdr:sp>
    <xdr:clientData/>
  </xdr:twoCellAnchor>
  <xdr:twoCellAnchor>
    <xdr:from>
      <xdr:col>30</xdr:col>
      <xdr:colOff>565859</xdr:colOff>
      <xdr:row>21</xdr:row>
      <xdr:rowOff>59530</xdr:rowOff>
    </xdr:from>
    <xdr:to>
      <xdr:col>30</xdr:col>
      <xdr:colOff>567134</xdr:colOff>
      <xdr:row>33</xdr:row>
      <xdr:rowOff>163001</xdr:rowOff>
    </xdr:to>
    <xdr:cxnSp macro="">
      <xdr:nvCxnSpPr>
        <xdr:cNvPr id="45" name="Straight Arrow Connector 54">
          <a:extLst>
            <a:ext uri="{FF2B5EF4-FFF2-40B4-BE49-F238E27FC236}">
              <a16:creationId xmlns:a16="http://schemas.microsoft.com/office/drawing/2014/main" id="{D2553922-62B7-49E9-8E11-BFD7572EE015}"/>
            </a:ext>
          </a:extLst>
        </xdr:cNvPr>
        <xdr:cNvCxnSpPr>
          <a:cxnSpLocks/>
          <a:stCxn id="31" idx="2"/>
          <a:endCxn id="6" idx="0"/>
        </xdr:cNvCxnSpPr>
      </xdr:nvCxnSpPr>
      <xdr:spPr>
        <a:xfrm rot="16200000" flipH="1">
          <a:off x="43432824" y="6366965"/>
          <a:ext cx="2271996" cy="127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178593</xdr:colOff>
      <xdr:row>13</xdr:row>
      <xdr:rowOff>83343</xdr:rowOff>
    </xdr:from>
    <xdr:to>
      <xdr:col>27</xdr:col>
      <xdr:colOff>586581</xdr:colOff>
      <xdr:row>14</xdr:row>
      <xdr:rowOff>122237</xdr:rowOff>
    </xdr:to>
    <xdr:sp macro="" textlink="">
      <xdr:nvSpPr>
        <xdr:cNvPr id="46" name="TextBox 45">
          <a:extLst>
            <a:ext uri="{FF2B5EF4-FFF2-40B4-BE49-F238E27FC236}">
              <a16:creationId xmlns:a16="http://schemas.microsoft.com/office/drawing/2014/main" id="{A5C8A4B6-EC11-43BE-BC48-0A22A3021523}"/>
            </a:ext>
          </a:extLst>
        </xdr:cNvPr>
        <xdr:cNvSpPr txBox="1"/>
      </xdr:nvSpPr>
      <xdr:spPr>
        <a:xfrm>
          <a:off x="42358468" y="3010693"/>
          <a:ext cx="401638" cy="2198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TS1</a:t>
          </a:r>
        </a:p>
      </xdr:txBody>
    </xdr:sp>
    <xdr:clientData/>
  </xdr:twoCellAnchor>
  <xdr:twoCellAnchor>
    <xdr:from>
      <xdr:col>31</xdr:col>
      <xdr:colOff>166688</xdr:colOff>
      <xdr:row>13</xdr:row>
      <xdr:rowOff>59531</xdr:rowOff>
    </xdr:from>
    <xdr:to>
      <xdr:col>31</xdr:col>
      <xdr:colOff>568326</xdr:colOff>
      <xdr:row>14</xdr:row>
      <xdr:rowOff>101600</xdr:rowOff>
    </xdr:to>
    <xdr:sp macro="" textlink="">
      <xdr:nvSpPr>
        <xdr:cNvPr id="47" name="TextBox 46">
          <a:extLst>
            <a:ext uri="{FF2B5EF4-FFF2-40B4-BE49-F238E27FC236}">
              <a16:creationId xmlns:a16="http://schemas.microsoft.com/office/drawing/2014/main" id="{8FC749B7-36E2-4665-A3FA-1DD97480788A}"/>
            </a:ext>
          </a:extLst>
        </xdr:cNvPr>
        <xdr:cNvSpPr txBox="1"/>
      </xdr:nvSpPr>
      <xdr:spPr>
        <a:xfrm>
          <a:off x="44778613" y="2983706"/>
          <a:ext cx="404813" cy="226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TS2</a:t>
          </a:r>
        </a:p>
      </xdr:txBody>
    </xdr:sp>
    <xdr:clientData/>
  </xdr:twoCellAnchor>
  <xdr:twoCellAnchor>
    <xdr:from>
      <xdr:col>27</xdr:col>
      <xdr:colOff>154781</xdr:colOff>
      <xdr:row>22</xdr:row>
      <xdr:rowOff>119062</xdr:rowOff>
    </xdr:from>
    <xdr:to>
      <xdr:col>28</xdr:col>
      <xdr:colOff>56356</xdr:colOff>
      <xdr:row>23</xdr:row>
      <xdr:rowOff>154781</xdr:rowOff>
    </xdr:to>
    <xdr:sp macro="" textlink="">
      <xdr:nvSpPr>
        <xdr:cNvPr id="48" name="TextBox 47">
          <a:extLst>
            <a:ext uri="{FF2B5EF4-FFF2-40B4-BE49-F238E27FC236}">
              <a16:creationId xmlns:a16="http://schemas.microsoft.com/office/drawing/2014/main" id="{71E8FE27-590A-4750-BD1D-99F2E4B01AE2}"/>
            </a:ext>
          </a:extLst>
        </xdr:cNvPr>
        <xdr:cNvSpPr txBox="1"/>
      </xdr:nvSpPr>
      <xdr:spPr>
        <a:xfrm>
          <a:off x="40421719" y="5845968"/>
          <a:ext cx="484981" cy="226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TS3</a:t>
          </a:r>
        </a:p>
      </xdr:txBody>
    </xdr:sp>
    <xdr:clientData/>
  </xdr:twoCellAnchor>
  <xdr:twoCellAnchor>
    <xdr:from>
      <xdr:col>25</xdr:col>
      <xdr:colOff>190500</xdr:colOff>
      <xdr:row>22</xdr:row>
      <xdr:rowOff>119062</xdr:rowOff>
    </xdr:from>
    <xdr:to>
      <xdr:col>26</xdr:col>
      <xdr:colOff>488156</xdr:colOff>
      <xdr:row>24</xdr:row>
      <xdr:rowOff>24607</xdr:rowOff>
    </xdr:to>
    <xdr:sp macro="" textlink="$F$10">
      <xdr:nvSpPr>
        <xdr:cNvPr id="49" name="S1_carry over">
          <a:extLst>
            <a:ext uri="{FF2B5EF4-FFF2-40B4-BE49-F238E27FC236}">
              <a16:creationId xmlns:a16="http://schemas.microsoft.com/office/drawing/2014/main" id="{9055525B-57C4-4B0D-A333-B906AEDB26C7}"/>
            </a:ext>
          </a:extLst>
        </xdr:cNvPr>
        <xdr:cNvSpPr/>
      </xdr:nvSpPr>
      <xdr:spPr>
        <a:xfrm>
          <a:off x="41148000" y="5475287"/>
          <a:ext cx="904081" cy="26749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89E1ADDD-F1E6-4C9D-8CDE-3BD371656CC4}" type="TxLink">
            <a:rPr lang="en-US" sz="1100" b="0" i="0" u="none" strike="noStrike">
              <a:solidFill>
                <a:srgbClr val="3F3F76"/>
              </a:solidFill>
              <a:latin typeface="Calibri"/>
              <a:cs typeface="Calibri"/>
            </a:rPr>
            <a:pPr algn="l"/>
            <a:t>500 </a:t>
          </a:fld>
          <a:endParaRPr lang="en-AU" sz="1100"/>
        </a:p>
      </xdr:txBody>
    </xdr:sp>
    <xdr:clientData/>
  </xdr:twoCellAnchor>
  <xdr:twoCellAnchor>
    <xdr:from>
      <xdr:col>23</xdr:col>
      <xdr:colOff>8598</xdr:colOff>
      <xdr:row>19</xdr:row>
      <xdr:rowOff>66834</xdr:rowOff>
    </xdr:from>
    <xdr:to>
      <xdr:col>30</xdr:col>
      <xdr:colOff>404815</xdr:colOff>
      <xdr:row>43</xdr:row>
      <xdr:rowOff>83346</xdr:rowOff>
    </xdr:to>
    <xdr:cxnSp macro="">
      <xdr:nvCxnSpPr>
        <xdr:cNvPr id="50" name="Straight Arrow Connector 67">
          <a:extLst>
            <a:ext uri="{FF2B5EF4-FFF2-40B4-BE49-F238E27FC236}">
              <a16:creationId xmlns:a16="http://schemas.microsoft.com/office/drawing/2014/main" id="{811B9912-F010-4CCE-AEEB-4D27D5BC6C28}"/>
            </a:ext>
          </a:extLst>
        </xdr:cNvPr>
        <xdr:cNvCxnSpPr>
          <a:cxnSpLocks/>
          <a:stCxn id="3" idx="2"/>
        </xdr:cNvCxnSpPr>
      </xdr:nvCxnSpPr>
      <xdr:spPr>
        <a:xfrm rot="16200000" flipH="1">
          <a:off x="39898651" y="4725206"/>
          <a:ext cx="4366262" cy="4663417"/>
        </a:xfrm>
        <a:prstGeom prst="bentConnector2">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230717</xdr:colOff>
      <xdr:row>26</xdr:row>
      <xdr:rowOff>8995</xdr:rowOff>
    </xdr:from>
    <xdr:to>
      <xdr:col>29</xdr:col>
      <xdr:colOff>476250</xdr:colOff>
      <xdr:row>27</xdr:row>
      <xdr:rowOff>71437</xdr:rowOff>
    </xdr:to>
    <xdr:sp macro="" textlink="$S$13">
      <xdr:nvSpPr>
        <xdr:cNvPr id="51" name="S2_to_Op">
          <a:extLst>
            <a:ext uri="{FF2B5EF4-FFF2-40B4-BE49-F238E27FC236}">
              <a16:creationId xmlns:a16="http://schemas.microsoft.com/office/drawing/2014/main" id="{CDCFCB64-F1A7-476C-A271-2D04C748E7A1}"/>
            </a:ext>
          </a:extLst>
        </xdr:cNvPr>
        <xdr:cNvSpPr txBox="1"/>
      </xdr:nvSpPr>
      <xdr:spPr>
        <a:xfrm>
          <a:off x="43017017" y="6089120"/>
          <a:ext cx="855133" cy="237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27FE302-CE2C-4601-AE81-F44DFD0F0479}"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30</xdr:col>
      <xdr:colOff>59532</xdr:colOff>
      <xdr:row>26</xdr:row>
      <xdr:rowOff>2644</xdr:rowOff>
    </xdr:from>
    <xdr:to>
      <xdr:col>31</xdr:col>
      <xdr:colOff>345811</xdr:colOff>
      <xdr:row>27</xdr:row>
      <xdr:rowOff>47623</xdr:rowOff>
    </xdr:to>
    <xdr:sp macro="" textlink="$S$12">
      <xdr:nvSpPr>
        <xdr:cNvPr id="52" name="S2_to_Op">
          <a:extLst>
            <a:ext uri="{FF2B5EF4-FFF2-40B4-BE49-F238E27FC236}">
              <a16:creationId xmlns:a16="http://schemas.microsoft.com/office/drawing/2014/main" id="{285419FC-D391-4BE0-B1A0-A146113F35C6}"/>
            </a:ext>
          </a:extLst>
        </xdr:cNvPr>
        <xdr:cNvSpPr txBox="1"/>
      </xdr:nvSpPr>
      <xdr:spPr>
        <a:xfrm>
          <a:off x="44065032" y="6079594"/>
          <a:ext cx="895879" cy="229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F88D314-9627-47E5-85B0-5D6CBD034231}" type="TxLink">
            <a:rPr lang="en-US" sz="950" b="0" i="0" u="none" strike="noStrike">
              <a:solidFill>
                <a:srgbClr val="000000"/>
              </a:solidFill>
              <a:latin typeface="Arial"/>
              <a:cs typeface="Arial"/>
            </a:rPr>
            <a:pPr algn="ctr"/>
            <a:t>0 </a:t>
          </a:fld>
          <a:endParaRPr lang="en-AU" sz="1100"/>
        </a:p>
      </xdr:txBody>
    </xdr:sp>
    <xdr:clientData/>
  </xdr:twoCellAnchor>
  <xdr:twoCellAnchor>
    <xdr:from>
      <xdr:col>24</xdr:col>
      <xdr:colOff>71438</xdr:colOff>
      <xdr:row>42</xdr:row>
      <xdr:rowOff>119062</xdr:rowOff>
    </xdr:from>
    <xdr:to>
      <xdr:col>25</xdr:col>
      <xdr:colOff>186267</xdr:colOff>
      <xdr:row>43</xdr:row>
      <xdr:rowOff>155045</xdr:rowOff>
    </xdr:to>
    <xdr:sp macro="" textlink="$S$18">
      <xdr:nvSpPr>
        <xdr:cNvPr id="53" name="I_to_D">
          <a:extLst>
            <a:ext uri="{FF2B5EF4-FFF2-40B4-BE49-F238E27FC236}">
              <a16:creationId xmlns:a16="http://schemas.microsoft.com/office/drawing/2014/main" id="{CA383E52-1535-4479-BA99-581F6D81C65D}"/>
            </a:ext>
          </a:extLst>
        </xdr:cNvPr>
        <xdr:cNvSpPr txBox="1"/>
      </xdr:nvSpPr>
      <xdr:spPr>
        <a:xfrm>
          <a:off x="40416163" y="9094787"/>
          <a:ext cx="724429" cy="213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58ABACC-13EB-47E7-8F35-D844B4FEC910}" type="TxLink">
            <a:rPr lang="en-US" sz="1100" b="0" i="0" u="none" strike="noStrike">
              <a:solidFill>
                <a:srgbClr val="000000"/>
              </a:solidFill>
              <a:latin typeface="Calibri"/>
              <a:cs typeface="Calibri"/>
            </a:rPr>
            <a:pPr algn="ctr"/>
            <a:t>0 </a:t>
          </a:fld>
          <a:endParaRPr lang="en-AU" sz="1100"/>
        </a:p>
      </xdr:txBody>
    </xdr:sp>
    <xdr:clientData/>
  </xdr:twoCellAnchor>
  <xdr:twoCellAnchor>
    <xdr:from>
      <xdr:col>30</xdr:col>
      <xdr:colOff>399257</xdr:colOff>
      <xdr:row>19</xdr:row>
      <xdr:rowOff>107156</xdr:rowOff>
    </xdr:from>
    <xdr:to>
      <xdr:col>31</xdr:col>
      <xdr:colOff>573882</xdr:colOff>
      <xdr:row>20</xdr:row>
      <xdr:rowOff>174358</xdr:rowOff>
    </xdr:to>
    <xdr:sp macro="" textlink="$S$41">
      <xdr:nvSpPr>
        <xdr:cNvPr id="54" name="S2_node">
          <a:extLst>
            <a:ext uri="{FF2B5EF4-FFF2-40B4-BE49-F238E27FC236}">
              <a16:creationId xmlns:a16="http://schemas.microsoft.com/office/drawing/2014/main" id="{97B5534D-9798-4D69-AD9D-788824DE7909}"/>
            </a:ext>
          </a:extLst>
        </xdr:cNvPr>
        <xdr:cNvSpPr txBox="1"/>
      </xdr:nvSpPr>
      <xdr:spPr>
        <a:xfrm>
          <a:off x="44404757" y="4914106"/>
          <a:ext cx="784225" cy="25135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fld id="{B1E6A298-B052-4D69-A1AF-25F5369C3CD4}" type="TxLink">
            <a:rPr lang="en-US" sz="1100" b="0" i="0" u="none" strike="noStrike">
              <a:solidFill>
                <a:srgbClr val="000000"/>
              </a:solidFill>
              <a:latin typeface="Calibri"/>
              <a:cs typeface="Calibri"/>
            </a:rPr>
            <a:pPr algn="ctr"/>
            <a:t>1,320 </a:t>
          </a:fld>
          <a:endParaRPr lang="en-AU" sz="1100">
            <a:solidFill>
              <a:srgbClr val="FF0000"/>
            </a:solidFill>
          </a:endParaRPr>
        </a:p>
      </xdr:txBody>
    </xdr:sp>
    <xdr:clientData/>
  </xdr:twoCellAnchor>
  <xdr:twoCellAnchor>
    <xdr:from>
      <xdr:col>33</xdr:col>
      <xdr:colOff>559594</xdr:colOff>
      <xdr:row>26</xdr:row>
      <xdr:rowOff>152403</xdr:rowOff>
    </xdr:from>
    <xdr:to>
      <xdr:col>34</xdr:col>
      <xdr:colOff>559594</xdr:colOff>
      <xdr:row>28</xdr:row>
      <xdr:rowOff>31752</xdr:rowOff>
    </xdr:to>
    <xdr:sp macro="" textlink="">
      <xdr:nvSpPr>
        <xdr:cNvPr id="55" name="Rectangle 54">
          <a:extLst>
            <a:ext uri="{FF2B5EF4-FFF2-40B4-BE49-F238E27FC236}">
              <a16:creationId xmlns:a16="http://schemas.microsoft.com/office/drawing/2014/main" id="{61E9FBEA-EFC7-42AB-AEB9-8DD1657377D7}"/>
            </a:ext>
          </a:extLst>
        </xdr:cNvPr>
        <xdr:cNvSpPr/>
      </xdr:nvSpPr>
      <xdr:spPr>
        <a:xfrm>
          <a:off x="46362938" y="6355559"/>
          <a:ext cx="607219" cy="236537"/>
        </a:xfrm>
        <a:prstGeom prst="rect">
          <a:avLst/>
        </a:prstGeom>
        <a:solidFill>
          <a:schemeClr val="accent4">
            <a:lumMod val="60000"/>
            <a:lumOff val="4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AU"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ion_a" xr10:uid="{A37946F0-7A6E-4A53-BB2B-17DF689BB3E6}" sourceName="Section_a">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tion_a" xr10:uid="{75473E35-B9EA-4941-B3B4-8E8673001664}" cache="Slicer_Section_a" caption="Section_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CBEE74-D57B-4C78-8961-79D60BEE7F75}" name="Table46710" displayName="Table46710" ref="A17:L306" totalsRowShown="0" headerRowBorderDxfId="130" tableBorderDxfId="129">
  <autoFilter ref="A17:L306" xr:uid="{4FE1BC77-1555-47A9-9212-436D4D525096}"/>
  <tableColumns count="12">
    <tableColumn id="1" xr3:uid="{01792907-AC0F-47A5-B9B6-95B6CD30F4E5}" name="Materials-in_x000a_Materials-out_x000a_Stockpiled" dataDxfId="128"/>
    <tableColumn id="2" xr3:uid="{48BDCD7D-FCE7-4743-9D2B-FFC7BE8A4F98}" name="Waste Stream"/>
    <tableColumn id="3" xr3:uid="{00CB24FA-70E1-463F-9BA2-B384E5341CA8}" name="Mass Determination"/>
    <tableColumn id="4" xr3:uid="{FEF53BE3-601A-4958-A0FD-6724D23A8872}" name="Mass (tonnes)" dataDxfId="127" dataCellStyle="Comma"/>
    <tableColumn id="5" xr3:uid="{9215944C-A73D-4CB6-85D0-FCFA8D0E5C97}" name="Levy applied this quarter" dataDxfId="126"/>
    <tableColumn id="6" xr3:uid="{8CC3A1AB-C071-4E75-AD02-C91761E3CB8F}" name="Material Fate"/>
    <tableColumn id="7" xr3:uid="{1707312F-CAD8-4539-9F12-721FEC9E294F}" name="Material Type (from levy rebate list)"/>
    <tableColumn id="8" xr3:uid="{93CCCC4D-E8A0-4DDB-85D2-BF1D4E9792A3}" name="Further Information_x000a_(Materials-out)"/>
    <tableColumn id="9" xr3:uid="{F327B2F2-54CB-401C-BF7B-B5BE64EA5AC8}" name="Destination_x000a_(Materials-out)"/>
    <tableColumn id="10" xr3:uid="{7D8372C6-9799-45A5-946D-979C6D4A3663}" name="Operational use type"/>
    <tableColumn id="11" xr3:uid="{C4E313A6-13A8-4A6D-88A5-B4D3A93D4127}" name="EPA Approved Reference (Operational use)"/>
    <tableColumn id="12" xr3:uid="{A1AAECAD-D2BA-48AC-A9F8-62EB125F8BC4}" name="Use Description_x000a_(Operational use)" dataDxfId="1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6EF32A6-4D2E-4736-8C20-A84EB770216C}" name="Table46786" displayName="Table46786" ref="A17:L307" totalsRowShown="0" headerRowBorderDxfId="100" tableBorderDxfId="99">
  <autoFilter ref="A17:L307" xr:uid="{4FE1BC77-1555-47A9-9212-436D4D525096}"/>
  <tableColumns count="12">
    <tableColumn id="1" xr3:uid="{C5A90B67-0035-46CE-A0F5-EF166E977DE8}" name="Waste-in_x000a_Waste-out_x000a_Temporary Storage" dataDxfId="98"/>
    <tableColumn id="2" xr3:uid="{5A5D671E-FA00-4F6E-B1A9-D3A0FB47DC86}" name="Waste Stream"/>
    <tableColumn id="3" xr3:uid="{2264CBF1-C2E2-486F-A6F6-E2A0CB07C9B9}" name="Mass Determination"/>
    <tableColumn id="4" xr3:uid="{8AABA318-6CBE-4E85-9050-041F272C421E}" name="Mass (tonnes)" dataDxfId="97" dataCellStyle="Comma"/>
    <tableColumn id="5" xr3:uid="{32B6E4ED-EE1F-47CB-BE21-136F13BAF127}" name="Levy applied this quarter" dataDxfId="96"/>
    <tableColumn id="6" xr3:uid="{4F835A55-8A44-4763-B6E1-07247D8B937A}" name="Waste Fate_x000a_"/>
    <tableColumn id="7" xr3:uid="{78F0C90B-8137-462A-85D4-8369F197CF6B}" name="Waste Type (from levy rebate list)_x000a_"/>
    <tableColumn id="8" xr3:uid="{D7B74456-7DA1-4B1B-AF17-8D14341420A2}" name="Further Information_x000a_(Waste-out)"/>
    <tableColumn id="9" xr3:uid="{A48E97C4-A849-49F1-BFFB-79F5CA0914A7}" name="Destination_x000a_(Waste-out)"/>
    <tableColumn id="10" xr3:uid="{FABCDEEE-D3BD-4325-B10A-C1DF5B372E79}" name="Operational use type"/>
    <tableColumn id="11" xr3:uid="{9F6B2E26-A456-4497-B019-300FF604FE40}" name="Activity description_x000a_(as specified in EPA 332.8) "/>
    <tableColumn id="12" xr3:uid="{69762CF8-CEC4-49FC-8430-E77C7909C65A}" name="Description of operational use or planned use for levied wastes" dataDxfId="9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CCDDEC-9259-4A13-A466-7A6C80F4E978}" name="Table1" displayName="Table1" ref="A2:I131" totalsRowShown="0">
  <autoFilter ref="A2:I131" xr:uid="{AA92A2FE-F568-41F3-A769-CEBFAB835DC0}"/>
  <tableColumns count="9">
    <tableColumn id="1" xr3:uid="{0B21FB00-DEC3-40FB-A758-DE137FA1E807}" name="Item"/>
    <tableColumn id="2" xr3:uid="{656CEF3A-6311-4037-8D79-73B59E213D60}" name="Section_a" dataDxfId="94"/>
    <tableColumn id="3" xr3:uid="{3FF40D3E-4EA7-4D33-9423-5C080FB9FE1E}" name="Description_a" dataDxfId="93"/>
    <tableColumn id="4" xr3:uid="{98BA30CD-A122-410B-B9AF-A853903AB192}" name="WasteCode_a" dataDxfId="92"/>
    <tableColumn id="5" xr3:uid="{EE1D8CA9-6FB8-4D61-85BC-548EE2614DEA}" name="Pre-classified_x000a_(Pre) or_x000a_Mirror_x000a_code (M)"/>
    <tableColumn id="6" xr3:uid="{B173BC86-A60B-48ED-9F2F-396752534221}" name="Priority waste"/>
    <tableColumn id="7" xr3:uid="{93A6D68E-5836-4AF8-9FC0-DE379FE2AC9F}" name="Reportable_x000a_priority waste_x000a_(transactions)"/>
    <tableColumn id="8" xr3:uid="{A4045D08-B1B4-488C-8B15-AA57066FBC4E}" name="Reportable_x000a_priority_x000a_waste_x000a_(transport)"/>
    <tableColumn id="9" xr3:uid="{527636DA-D864-4FB0-8012-46C4AD15AEBF}" name="StreamFilter_a" dataDxfId="91">
      <calculatedColumnFormula>IF(G3="yes","Reportable Priority Waste",IF(F3="yes","Priority Waste","other"))</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673944-E887-4B09-AE47-333443A196BA}" name="Table2" displayName="Table2" ref="A34:E41" totalsRowShown="0">
  <autoFilter ref="A34:E41" xr:uid="{D5E07750-74E6-4BD5-A173-5E6F5B8AD157}"/>
  <tableColumns count="5">
    <tableColumn id="1" xr3:uid="{129CB1CB-48AF-448E-B559-8BC4A1BAED75}" name="Column1 Description"/>
    <tableColumn id="2" xr3:uid="{885723E3-0EC0-4091-970B-BD464248741A}" name="Start "/>
    <tableColumn id="3" xr3:uid="{5670B723-6D50-489C-BB11-91DF6563CDF1}" name="end"/>
    <tableColumn id="4" xr3:uid="{65B2EAC8-122A-4AD4-9D37-E9B5CAC942D4}" name="Material Fate"/>
    <tableColumn id="5" xr3:uid="{F6183C93-9791-4EC6-AC95-7F35C7F3A874}" name="Tonnage" dataDxfId="90">
      <calculatedColumnFormula>SUMIFS($D$15:$D$29,$A$15:$A$29,A35,$F$15:$F$29,D35)</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2F687C4-5C07-4952-BBC9-E90FC456E165}" name="Table4678" displayName="Table4678" ref="A17:L307" totalsRowShown="0" headerRowBorderDxfId="64" tableBorderDxfId="63">
  <autoFilter ref="A17:L307" xr:uid="{4FE1BC77-1555-47A9-9212-436D4D525096}"/>
  <tableColumns count="12">
    <tableColumn id="1" xr3:uid="{71A1FA19-14AD-4E86-A01A-866C7C73DB1F}" name="Waste-in_x000a_Waste-out_x000a_Temporary Storage" dataDxfId="62"/>
    <tableColumn id="2" xr3:uid="{E7B0DB5F-F7A9-4E6A-BFF8-7A88274CB08F}" name="Waste Stream"/>
    <tableColumn id="3" xr3:uid="{E83D46DD-C0F5-47E0-AFFB-40A53D10E25A}" name="Mass Determination"/>
    <tableColumn id="4" xr3:uid="{4C93EF82-3792-41F4-A57F-B3DFB7D89ACC}" name="Mass (tonnes)" dataDxfId="61" dataCellStyle="Comma"/>
    <tableColumn id="5" xr3:uid="{58E6BB74-52AB-47E1-81CC-13519FE5EE71}" name="Levy applied this quarter" dataDxfId="60"/>
    <tableColumn id="6" xr3:uid="{6A8A9BE7-6D88-4109-A631-AC5D36417600}" name="Waste Fate_x000a_"/>
    <tableColumn id="7" xr3:uid="{A2F2794B-6257-470E-8E08-1773E2FF7126}" name="Waste Type (from levy rebate list)_x000a_"/>
    <tableColumn id="8" xr3:uid="{AB0C08C8-E18F-48B8-800F-2960BE66E7D9}" name="Further Information_x000a_(Waste-out)"/>
    <tableColumn id="9" xr3:uid="{98B2F8D3-0B7D-4544-A0BC-670B19E32120}" name="Destination_x000a_(Waste-out)"/>
    <tableColumn id="10" xr3:uid="{A49C808E-EA2C-4500-AADB-44F8AF29DF51}" name="Operational use type"/>
    <tableColumn id="11" xr3:uid="{BB6E55DC-0CE8-47D1-A382-98E2264FF3E9}" name="Activity description_x000a_(as specified in EPA 332.8) "/>
    <tableColumn id="12" xr3:uid="{E56FCE51-4823-4CC9-9576-C20ECD1E6D1C}" name="Description of operational use or planned use for levied wastes" dataDxfId="5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44C0BAE-E5E5-42ED-BCBB-06CD7A9181CF}" name="Table46784" displayName="Table46784" ref="A17:L307" totalsRowShown="0" headerRowBorderDxfId="35" tableBorderDxfId="34">
  <autoFilter ref="A17:L307" xr:uid="{4FE1BC77-1555-47A9-9212-436D4D525096}"/>
  <tableColumns count="12">
    <tableColumn id="1" xr3:uid="{023F9D07-C750-4FD4-AF35-0B0793760432}" name="Waste-in_x000a_Waste-out_x000a_Temporary Storage" dataDxfId="33"/>
    <tableColumn id="2" xr3:uid="{FB32FA91-B3C1-408F-A8F9-6172C51C99FF}" name="Waste Stream"/>
    <tableColumn id="3" xr3:uid="{295321B0-FB0D-49F4-B905-3F20B63E8214}" name="Mass Determination"/>
    <tableColumn id="4" xr3:uid="{16BC984B-FC9B-40BA-8A01-17BBAC58B02D}" name="Mass (tonnes)" dataDxfId="32" dataCellStyle="Comma"/>
    <tableColumn id="5" xr3:uid="{AD71507C-903C-4974-8F43-F44ED5164200}" name="Levy applied this quarter" dataDxfId="31"/>
    <tableColumn id="6" xr3:uid="{232671F1-DEBF-4281-B693-55AE807227E0}" name="Waste Fate_x000a_"/>
    <tableColumn id="7" xr3:uid="{F76B1B64-1558-4EC0-9196-434B826E0525}" name="Waste Type (from levy rebate list)_x000a_"/>
    <tableColumn id="8" xr3:uid="{D46E028C-9C78-4B15-B4DE-6A4CCD7ADE1C}" name="Further Information_x000a_(Waste-out)"/>
    <tableColumn id="9" xr3:uid="{5E09AF7B-DC15-4735-A6BC-734B17E32ED9}" name="Destination_x000a_(Waste-out)"/>
    <tableColumn id="10" xr3:uid="{92253A2D-B72C-4A4D-B220-DC7F19392CFD}" name="Operational use type"/>
    <tableColumn id="11" xr3:uid="{A83A8EE5-08A5-42CE-835B-33825066EF31}" name="Activity description_x000a_(as specified in EPA 332.8) "/>
    <tableColumn id="12" xr3:uid="{7D3AC2A3-DA71-4511-A32E-9E3DA0319CD4}" name="Description of operational use or planned use for levied wastes" dataDxfId="3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2BF304-D6E7-488E-B1C8-C458C4FE69F2}" name="Table467845" displayName="Table467845" ref="A17:L307" totalsRowShown="0" headerRowBorderDxfId="5" tableBorderDxfId="4">
  <autoFilter ref="A17:L307" xr:uid="{4FE1BC77-1555-47A9-9212-436D4D525096}"/>
  <tableColumns count="12">
    <tableColumn id="1" xr3:uid="{DC7DD83B-F46C-4B67-83FB-66E2150F7862}" name="Waste-in_x000a_Waste-out_x000a_Temporary Storage" dataDxfId="3"/>
    <tableColumn id="2" xr3:uid="{6D71FC98-24EF-4168-BBBB-CE2EBB8FAEC1}" name="Waste Stream"/>
    <tableColumn id="3" xr3:uid="{EA92DA5B-E06F-4EA5-86C7-32512CFC818F}" name="Mass Determination"/>
    <tableColumn id="4" xr3:uid="{B5028A68-593B-4094-83BC-A399D110279F}" name="Mass (tonnes)" dataDxfId="2" dataCellStyle="Comma"/>
    <tableColumn id="5" xr3:uid="{878AA679-8C9D-4C36-8BB2-2E3EB85506A0}" name="Levy applied this quarter" dataDxfId="1"/>
    <tableColumn id="6" xr3:uid="{D9C5390E-2B9A-48AA-B615-17877B3193AB}" name="Waste Fate_x000a_"/>
    <tableColumn id="7" xr3:uid="{A4A9BE16-73CB-47F0-AA84-C9500953427A}" name="Waste Type (from levy rebate list)_x000a_"/>
    <tableColumn id="8" xr3:uid="{23979B3A-FE2B-4C1B-BA97-487733C2E6EF}" name="Further Information_x000a_(Waste-out)"/>
    <tableColumn id="9" xr3:uid="{A3AA4C7B-12AE-4C37-AC56-B0DACD4A56F3}" name="Destination_x000a_(Waste-out)"/>
    <tableColumn id="10" xr3:uid="{48CDD623-7CC2-457E-8BBD-6DCD496BD17E}" name="Operational use type"/>
    <tableColumn id="11" xr3:uid="{12277E6B-04C9-4FD7-9F71-3A585B76E928}" name="Activity description_x000a_(as specified in EPA 332.8) "/>
    <tableColumn id="12" xr3:uid="{DDEDEF8E-0C45-49C2-BD6B-8AA5E9D368AD}" name="Description of operational use or planned use for levied wast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7E662-0D58-4570-91CA-673E8C9A6F4F}">
  <sheetPr codeName="Sheet1"/>
  <dimension ref="A1:I84"/>
  <sheetViews>
    <sheetView showGridLines="0" workbookViewId="0">
      <selection activeCell="A2" sqref="A2"/>
    </sheetView>
  </sheetViews>
  <sheetFormatPr defaultRowHeight="14.25" x14ac:dyDescent="0.45"/>
  <cols>
    <col min="1" max="1" width="13.73046875" customWidth="1"/>
    <col min="2" max="2" width="24.86328125" customWidth="1"/>
    <col min="3" max="3" width="19.1328125" customWidth="1"/>
    <col min="4" max="4" width="9" customWidth="1"/>
    <col min="5" max="5" width="34.1328125" customWidth="1"/>
    <col min="6" max="6" width="20" customWidth="1"/>
    <col min="7" max="7" width="18.3984375" customWidth="1"/>
    <col min="8" max="8" width="47.59765625" customWidth="1"/>
    <col min="9" max="9" width="22.86328125" customWidth="1"/>
  </cols>
  <sheetData>
    <row r="1" spans="1:6" x14ac:dyDescent="0.45">
      <c r="A1" s="15" t="s">
        <v>0</v>
      </c>
      <c r="B1" s="15" t="s">
        <v>1</v>
      </c>
      <c r="C1" s="15"/>
      <c r="D1" s="15"/>
      <c r="E1" s="15"/>
      <c r="F1" s="8"/>
    </row>
    <row r="2" spans="1:6" x14ac:dyDescent="0.45">
      <c r="A2" s="15" t="s">
        <v>2</v>
      </c>
      <c r="B2" s="15" t="s">
        <v>3</v>
      </c>
      <c r="C2" s="15"/>
      <c r="D2" s="15"/>
      <c r="E2" s="15"/>
      <c r="F2" s="8"/>
    </row>
    <row r="3" spans="1:6" x14ac:dyDescent="0.45">
      <c r="A3" s="15"/>
      <c r="B3" s="15"/>
      <c r="C3" s="15"/>
      <c r="D3" s="15"/>
      <c r="E3" s="15"/>
      <c r="F3" s="8"/>
    </row>
    <row r="4" spans="1:6" x14ac:dyDescent="0.45">
      <c r="A4" s="15"/>
      <c r="B4" s="15"/>
      <c r="C4" s="8"/>
      <c r="D4" s="8"/>
      <c r="E4" s="8"/>
      <c r="F4" s="8"/>
    </row>
    <row r="5" spans="1:6" x14ac:dyDescent="0.45">
      <c r="A5" s="8"/>
      <c r="B5" s="8"/>
      <c r="C5" s="8"/>
      <c r="D5" s="8"/>
      <c r="E5" s="8"/>
      <c r="F5" s="8"/>
    </row>
    <row r="6" spans="1:6" x14ac:dyDescent="0.45">
      <c r="A6" s="195" t="s">
        <v>4</v>
      </c>
      <c r="B6" s="195"/>
      <c r="C6" s="195"/>
      <c r="D6" s="195"/>
      <c r="E6" s="195"/>
      <c r="F6" s="195"/>
    </row>
    <row r="7" spans="1:6" x14ac:dyDescent="0.45">
      <c r="A7" s="195"/>
      <c r="B7" s="195"/>
      <c r="C7" s="195"/>
      <c r="D7" s="195"/>
      <c r="E7" s="195"/>
      <c r="F7" s="195"/>
    </row>
    <row r="8" spans="1:6" ht="88.5" customHeight="1" x14ac:dyDescent="0.45">
      <c r="A8" s="43" t="s">
        <v>5</v>
      </c>
      <c r="B8" s="196" t="s">
        <v>6</v>
      </c>
      <c r="C8" s="196"/>
      <c r="D8" s="196"/>
      <c r="E8" s="196"/>
      <c r="F8" s="196"/>
    </row>
    <row r="9" spans="1:6" ht="45" customHeight="1" x14ac:dyDescent="0.45">
      <c r="A9" s="41"/>
      <c r="B9" s="197" t="s">
        <v>7</v>
      </c>
      <c r="C9" s="197"/>
      <c r="D9" s="197"/>
      <c r="E9" s="197"/>
      <c r="F9" s="197"/>
    </row>
    <row r="10" spans="1:6" ht="14.25" customHeight="1" x14ac:dyDescent="0.45">
      <c r="A10" s="41"/>
      <c r="B10" s="42"/>
      <c r="C10" s="42"/>
      <c r="D10" s="42"/>
      <c r="E10" s="42"/>
      <c r="F10" s="42"/>
    </row>
    <row r="11" spans="1:6" x14ac:dyDescent="0.45">
      <c r="A11" s="41"/>
      <c r="B11" s="42"/>
      <c r="C11" s="16"/>
      <c r="D11" s="16"/>
    </row>
    <row r="12" spans="1:6" x14ac:dyDescent="0.45">
      <c r="A12" s="43" t="s">
        <v>8</v>
      </c>
      <c r="B12" s="42"/>
      <c r="C12" s="16"/>
      <c r="D12" s="16"/>
    </row>
    <row r="13" spans="1:6" ht="43.5" customHeight="1" x14ac:dyDescent="0.45">
      <c r="A13" s="41"/>
      <c r="B13" s="197" t="s">
        <v>9</v>
      </c>
      <c r="C13" s="197"/>
      <c r="D13" s="197"/>
      <c r="E13" s="197"/>
      <c r="F13" s="197"/>
    </row>
    <row r="14" spans="1:6" ht="14.45" customHeight="1" x14ac:dyDescent="0.45">
      <c r="A14" s="41"/>
      <c r="B14" s="23" t="s">
        <v>10</v>
      </c>
    </row>
    <row r="15" spans="1:6" x14ac:dyDescent="0.45">
      <c r="A15" s="41"/>
      <c r="B15" s="25" t="s">
        <v>11</v>
      </c>
    </row>
    <row r="16" spans="1:6" x14ac:dyDescent="0.45">
      <c r="A16" s="41"/>
      <c r="B16" s="26" t="s">
        <v>12</v>
      </c>
    </row>
    <row r="17" spans="1:6" x14ac:dyDescent="0.45">
      <c r="A17" s="41"/>
      <c r="B17" s="41"/>
    </row>
    <row r="18" spans="1:6" ht="14.45" customHeight="1" x14ac:dyDescent="0.45">
      <c r="A18" s="43" t="s">
        <v>13</v>
      </c>
      <c r="B18" s="41"/>
    </row>
    <row r="19" spans="1:6" ht="28.5" x14ac:dyDescent="0.45">
      <c r="A19" s="41"/>
      <c r="B19" s="22" t="s">
        <v>14</v>
      </c>
      <c r="C19" s="22" t="s">
        <v>15</v>
      </c>
      <c r="D19" s="22" t="s">
        <v>16</v>
      </c>
      <c r="E19" s="22" t="s">
        <v>17</v>
      </c>
      <c r="F19" s="22" t="s">
        <v>18</v>
      </c>
    </row>
    <row r="20" spans="1:6" x14ac:dyDescent="0.45">
      <c r="A20" s="41"/>
      <c r="B20" s="6" t="s">
        <v>19</v>
      </c>
      <c r="C20" s="6" t="s">
        <v>20</v>
      </c>
      <c r="E20" s="6" t="s">
        <v>21</v>
      </c>
      <c r="F20" s="6" t="s">
        <v>22</v>
      </c>
    </row>
    <row r="21" spans="1:6" x14ac:dyDescent="0.45">
      <c r="A21" s="41"/>
      <c r="B21" s="6" t="s">
        <v>23</v>
      </c>
      <c r="C21" s="6" t="s">
        <v>24</v>
      </c>
      <c r="E21" s="6" t="s">
        <v>25</v>
      </c>
      <c r="F21" s="6" t="s">
        <v>26</v>
      </c>
    </row>
    <row r="22" spans="1:6" ht="14.65" thickBot="1" x14ac:dyDescent="0.5">
      <c r="A22" s="41"/>
      <c r="B22" s="6" t="s">
        <v>27</v>
      </c>
      <c r="C22" s="7" t="s">
        <v>28</v>
      </c>
      <c r="E22" s="6" t="s">
        <v>29</v>
      </c>
      <c r="F22" s="6" t="s">
        <v>30</v>
      </c>
    </row>
    <row r="23" spans="1:6" x14ac:dyDescent="0.45">
      <c r="A23" s="41"/>
      <c r="B23" s="6" t="s">
        <v>31</v>
      </c>
      <c r="E23" s="6" t="s">
        <v>32</v>
      </c>
      <c r="F23" s="6" t="s">
        <v>33</v>
      </c>
    </row>
    <row r="24" spans="1:6" ht="14.65" thickBot="1" x14ac:dyDescent="0.5">
      <c r="A24" s="41"/>
      <c r="B24" s="6" t="s">
        <v>34</v>
      </c>
      <c r="E24" s="6" t="s">
        <v>35</v>
      </c>
      <c r="F24" s="7" t="s">
        <v>36</v>
      </c>
    </row>
    <row r="25" spans="1:6" x14ac:dyDescent="0.45">
      <c r="A25" s="41"/>
      <c r="B25" s="6" t="s">
        <v>37</v>
      </c>
      <c r="E25" s="6" t="s">
        <v>38</v>
      </c>
    </row>
    <row r="26" spans="1:6" x14ac:dyDescent="0.45">
      <c r="A26" s="41"/>
      <c r="B26" s="6" t="s">
        <v>39</v>
      </c>
      <c r="E26" s="6" t="s">
        <v>19</v>
      </c>
    </row>
    <row r="27" spans="1:6" x14ac:dyDescent="0.45">
      <c r="A27" s="40"/>
      <c r="B27" s="6" t="s">
        <v>40</v>
      </c>
      <c r="E27" s="6" t="s">
        <v>41</v>
      </c>
    </row>
    <row r="28" spans="1:6" ht="14.65" thickBot="1" x14ac:dyDescent="0.5">
      <c r="A28" s="40"/>
      <c r="B28" s="7" t="s">
        <v>42</v>
      </c>
      <c r="E28" s="7" t="s">
        <v>43</v>
      </c>
    </row>
    <row r="29" spans="1:6" x14ac:dyDescent="0.45">
      <c r="A29" s="40"/>
    </row>
    <row r="30" spans="1:6" x14ac:dyDescent="0.45">
      <c r="A30" s="40"/>
      <c r="B30" s="94" t="s">
        <v>44</v>
      </c>
    </row>
    <row r="31" spans="1:6" x14ac:dyDescent="0.45">
      <c r="A31" s="40"/>
      <c r="B31" s="40"/>
    </row>
    <row r="32" spans="1:6" x14ac:dyDescent="0.45">
      <c r="A32" s="43" t="s">
        <v>45</v>
      </c>
    </row>
    <row r="33" spans="1:9" ht="30.75" x14ac:dyDescent="0.45">
      <c r="B33" s="22" t="s">
        <v>14</v>
      </c>
      <c r="C33" s="22" t="s">
        <v>15</v>
      </c>
      <c r="D33" s="22" t="s">
        <v>16</v>
      </c>
      <c r="E33" s="22" t="s">
        <v>18</v>
      </c>
      <c r="F33" s="2" t="s">
        <v>46</v>
      </c>
      <c r="G33" s="2" t="s">
        <v>47</v>
      </c>
      <c r="H33" s="2" t="s">
        <v>48</v>
      </c>
    </row>
    <row r="34" spans="1:9" x14ac:dyDescent="0.45">
      <c r="B34" s="6" t="s">
        <v>19</v>
      </c>
      <c r="C34" s="6" t="s">
        <v>20</v>
      </c>
      <c r="E34" s="6" t="s">
        <v>22</v>
      </c>
      <c r="F34" s="34" t="s">
        <v>49</v>
      </c>
      <c r="H34" s="34" t="s">
        <v>50</v>
      </c>
    </row>
    <row r="35" spans="1:9" x14ac:dyDescent="0.45">
      <c r="B35" s="6" t="s">
        <v>23</v>
      </c>
      <c r="C35" s="6" t="s">
        <v>24</v>
      </c>
      <c r="E35" s="49" t="s">
        <v>26</v>
      </c>
      <c r="F35" s="34" t="s">
        <v>51</v>
      </c>
      <c r="H35" s="34" t="s">
        <v>52</v>
      </c>
    </row>
    <row r="36" spans="1:9" ht="14.65" thickBot="1" x14ac:dyDescent="0.5">
      <c r="B36" s="6" t="s">
        <v>27</v>
      </c>
      <c r="C36" s="7" t="s">
        <v>28</v>
      </c>
      <c r="E36" s="49" t="s">
        <v>30</v>
      </c>
      <c r="F36" s="34" t="s">
        <v>53</v>
      </c>
      <c r="H36" s="34" t="s">
        <v>54</v>
      </c>
    </row>
    <row r="37" spans="1:9" x14ac:dyDescent="0.45">
      <c r="B37" s="6" t="s">
        <v>55</v>
      </c>
      <c r="E37" s="49" t="s">
        <v>33</v>
      </c>
      <c r="F37" s="34" t="s">
        <v>56</v>
      </c>
      <c r="H37" s="34" t="s">
        <v>57</v>
      </c>
    </row>
    <row r="38" spans="1:9" ht="14.65" thickBot="1" x14ac:dyDescent="0.5">
      <c r="B38" s="6" t="s">
        <v>34</v>
      </c>
      <c r="E38" s="50" t="s">
        <v>36</v>
      </c>
      <c r="F38" s="34" t="s">
        <v>58</v>
      </c>
      <c r="H38" s="34" t="s">
        <v>59</v>
      </c>
    </row>
    <row r="39" spans="1:9" x14ac:dyDescent="0.45">
      <c r="B39" s="6" t="s">
        <v>37</v>
      </c>
      <c r="F39" s="34" t="s">
        <v>60</v>
      </c>
      <c r="H39" s="34" t="s">
        <v>61</v>
      </c>
    </row>
    <row r="40" spans="1:9" ht="14.65" thickBot="1" x14ac:dyDescent="0.5">
      <c r="B40" s="6" t="s">
        <v>39</v>
      </c>
      <c r="F40" s="33" t="s">
        <v>42</v>
      </c>
      <c r="H40" s="34" t="s">
        <v>62</v>
      </c>
    </row>
    <row r="41" spans="1:9" x14ac:dyDescent="0.45">
      <c r="B41" s="6" t="s">
        <v>40</v>
      </c>
      <c r="H41" s="34" t="s">
        <v>63</v>
      </c>
    </row>
    <row r="42" spans="1:9" ht="14.65" thickBot="1" x14ac:dyDescent="0.5">
      <c r="B42" s="7" t="s">
        <v>42</v>
      </c>
      <c r="H42" s="33" t="s">
        <v>64</v>
      </c>
    </row>
    <row r="46" spans="1:9" x14ac:dyDescent="0.45">
      <c r="A46" s="43" t="s">
        <v>65</v>
      </c>
    </row>
    <row r="47" spans="1:9" ht="43.15" thickBot="1" x14ac:dyDescent="0.5">
      <c r="B47" s="22" t="s">
        <v>14</v>
      </c>
      <c r="C47" s="22" t="s">
        <v>15</v>
      </c>
      <c r="D47" s="22" t="s">
        <v>16</v>
      </c>
      <c r="E47" s="22" t="s">
        <v>18</v>
      </c>
      <c r="F47" s="29" t="s">
        <v>66</v>
      </c>
      <c r="G47" s="184" t="s">
        <v>67</v>
      </c>
      <c r="H47" s="185"/>
      <c r="I47" s="29" t="s">
        <v>68</v>
      </c>
    </row>
    <row r="48" spans="1:9" x14ac:dyDescent="0.45">
      <c r="B48" s="6" t="s">
        <v>19</v>
      </c>
      <c r="C48" s="6" t="s">
        <v>20</v>
      </c>
      <c r="E48" s="6" t="s">
        <v>22</v>
      </c>
      <c r="F48" s="38" t="s">
        <v>69</v>
      </c>
      <c r="G48" s="37" t="s">
        <v>70</v>
      </c>
      <c r="H48" s="38"/>
    </row>
    <row r="49" spans="1:8" ht="14.65" thickBot="1" x14ac:dyDescent="0.5">
      <c r="B49" s="6" t="s">
        <v>23</v>
      </c>
      <c r="C49" s="6" t="s">
        <v>24</v>
      </c>
      <c r="E49" s="49" t="s">
        <v>26</v>
      </c>
      <c r="F49" s="38" t="s">
        <v>71</v>
      </c>
      <c r="G49" s="39" t="s">
        <v>72</v>
      </c>
      <c r="H49" s="39"/>
    </row>
    <row r="50" spans="1:8" ht="14.65" thickBot="1" x14ac:dyDescent="0.5">
      <c r="B50" s="6" t="s">
        <v>27</v>
      </c>
      <c r="C50" s="7" t="s">
        <v>28</v>
      </c>
      <c r="E50" s="49" t="s">
        <v>30</v>
      </c>
      <c r="F50" s="38" t="s">
        <v>73</v>
      </c>
      <c r="G50" s="186"/>
      <c r="H50" s="187"/>
    </row>
    <row r="51" spans="1:8" x14ac:dyDescent="0.45">
      <c r="B51" s="6" t="s">
        <v>31</v>
      </c>
      <c r="E51" s="49" t="s">
        <v>33</v>
      </c>
      <c r="F51" s="38" t="s">
        <v>74</v>
      </c>
    </row>
    <row r="52" spans="1:8" ht="14.65" thickBot="1" x14ac:dyDescent="0.5">
      <c r="B52" s="6" t="s">
        <v>34</v>
      </c>
      <c r="E52" s="7" t="s">
        <v>36</v>
      </c>
      <c r="F52" s="39" t="s">
        <v>75</v>
      </c>
    </row>
    <row r="53" spans="1:8" x14ac:dyDescent="0.45">
      <c r="B53" s="6" t="s">
        <v>37</v>
      </c>
    </row>
    <row r="54" spans="1:8" x14ac:dyDescent="0.45">
      <c r="B54" s="6" t="s">
        <v>39</v>
      </c>
    </row>
    <row r="55" spans="1:8" x14ac:dyDescent="0.45">
      <c r="B55" s="6" t="s">
        <v>40</v>
      </c>
    </row>
    <row r="56" spans="1:8" ht="14.65" thickBot="1" x14ac:dyDescent="0.5">
      <c r="B56" s="7" t="s">
        <v>42</v>
      </c>
    </row>
    <row r="59" spans="1:8" x14ac:dyDescent="0.45">
      <c r="A59" s="8" t="s">
        <v>76</v>
      </c>
    </row>
    <row r="60" spans="1:8" x14ac:dyDescent="0.45">
      <c r="B60" t="s">
        <v>77</v>
      </c>
    </row>
    <row r="61" spans="1:8" x14ac:dyDescent="0.45">
      <c r="B61" t="s">
        <v>78</v>
      </c>
    </row>
    <row r="62" spans="1:8" x14ac:dyDescent="0.45">
      <c r="B62" s="91" t="s">
        <v>79</v>
      </c>
    </row>
    <row r="63" spans="1:8" x14ac:dyDescent="0.45">
      <c r="B63" s="91" t="s">
        <v>80</v>
      </c>
    </row>
    <row r="65" spans="1:6" x14ac:dyDescent="0.45">
      <c r="B65" s="52" t="s">
        <v>81</v>
      </c>
      <c r="C65" s="52" t="s">
        <v>82</v>
      </c>
      <c r="D65" s="198" t="s">
        <v>83</v>
      </c>
      <c r="E65" s="199"/>
      <c r="F65" s="200"/>
    </row>
    <row r="66" spans="1:6" ht="42.75" x14ac:dyDescent="0.45">
      <c r="B66" s="44" t="s">
        <v>84</v>
      </c>
      <c r="C66" s="48" t="s">
        <v>85</v>
      </c>
      <c r="D66" s="188" t="s">
        <v>86</v>
      </c>
      <c r="E66" s="189"/>
      <c r="F66" s="190"/>
    </row>
    <row r="67" spans="1:6" ht="28.5" x14ac:dyDescent="0.45">
      <c r="B67" s="45" t="s">
        <v>14</v>
      </c>
      <c r="C67" s="48" t="s">
        <v>85</v>
      </c>
      <c r="D67" s="188" t="s">
        <v>87</v>
      </c>
      <c r="E67" s="189"/>
      <c r="F67" s="190"/>
    </row>
    <row r="68" spans="1:6" ht="28.5" x14ac:dyDescent="0.45">
      <c r="B68" s="45" t="s">
        <v>15</v>
      </c>
      <c r="C68" s="48" t="s">
        <v>85</v>
      </c>
      <c r="D68" s="188" t="s">
        <v>88</v>
      </c>
      <c r="E68" s="189"/>
      <c r="F68" s="190"/>
    </row>
    <row r="69" spans="1:6" ht="28.5" x14ac:dyDescent="0.45">
      <c r="B69" s="45" t="s">
        <v>16</v>
      </c>
      <c r="C69" s="48" t="s">
        <v>85</v>
      </c>
      <c r="D69" s="188" t="s">
        <v>89</v>
      </c>
      <c r="E69" s="189"/>
      <c r="F69" s="190"/>
    </row>
    <row r="70" spans="1:6" ht="28.5" x14ac:dyDescent="0.45">
      <c r="B70" s="45" t="s">
        <v>90</v>
      </c>
      <c r="C70" s="48" t="s">
        <v>91</v>
      </c>
      <c r="D70" s="188" t="s">
        <v>92</v>
      </c>
      <c r="E70" s="189"/>
      <c r="F70" s="190"/>
    </row>
    <row r="71" spans="1:6" ht="28.5" x14ac:dyDescent="0.45">
      <c r="B71" s="45" t="s">
        <v>18</v>
      </c>
      <c r="C71" s="48" t="s">
        <v>93</v>
      </c>
      <c r="D71" s="188" t="s">
        <v>94</v>
      </c>
      <c r="E71" s="189"/>
      <c r="F71" s="190"/>
    </row>
    <row r="72" spans="1:6" ht="28.5" x14ac:dyDescent="0.45">
      <c r="B72" s="45" t="s">
        <v>46</v>
      </c>
      <c r="C72" s="48" t="s">
        <v>93</v>
      </c>
      <c r="D72" s="188" t="s">
        <v>95</v>
      </c>
      <c r="E72" s="189"/>
      <c r="F72" s="190"/>
    </row>
    <row r="73" spans="1:6" ht="28.5" x14ac:dyDescent="0.45">
      <c r="B73" s="76" t="s">
        <v>96</v>
      </c>
      <c r="C73" s="48" t="s">
        <v>97</v>
      </c>
      <c r="D73" s="188" t="s">
        <v>98</v>
      </c>
      <c r="E73" s="189"/>
      <c r="F73" s="190"/>
    </row>
    <row r="74" spans="1:6" ht="28.5" x14ac:dyDescent="0.45">
      <c r="B74" s="76" t="s">
        <v>99</v>
      </c>
      <c r="C74" s="48" t="s">
        <v>93</v>
      </c>
      <c r="D74" s="188" t="s">
        <v>100</v>
      </c>
      <c r="E74" s="189"/>
      <c r="F74" s="190"/>
    </row>
    <row r="75" spans="1:6" ht="28.5" x14ac:dyDescent="0.45">
      <c r="B75" s="46" t="s">
        <v>66</v>
      </c>
      <c r="C75" s="48" t="s">
        <v>101</v>
      </c>
      <c r="D75" s="188" t="s">
        <v>102</v>
      </c>
      <c r="E75" s="189"/>
      <c r="F75" s="190"/>
    </row>
    <row r="76" spans="1:6" ht="28.5" x14ac:dyDescent="0.45">
      <c r="B76" s="46" t="s">
        <v>103</v>
      </c>
      <c r="C76" s="48" t="s">
        <v>101</v>
      </c>
      <c r="D76" s="188" t="s">
        <v>104</v>
      </c>
      <c r="E76" s="189"/>
      <c r="F76" s="190"/>
    </row>
    <row r="77" spans="1:6" ht="28.5" x14ac:dyDescent="0.45">
      <c r="B77" s="47" t="s">
        <v>105</v>
      </c>
      <c r="C77" s="48" t="s">
        <v>97</v>
      </c>
      <c r="D77" s="188" t="s">
        <v>106</v>
      </c>
      <c r="E77" s="189"/>
      <c r="F77" s="190"/>
    </row>
    <row r="79" spans="1:6" x14ac:dyDescent="0.45">
      <c r="A79" s="8" t="s">
        <v>107</v>
      </c>
    </row>
    <row r="81" spans="2:9" x14ac:dyDescent="0.45">
      <c r="B81" s="95" t="s">
        <v>108</v>
      </c>
      <c r="C81" s="95" t="s">
        <v>109</v>
      </c>
      <c r="D81" s="95" t="s">
        <v>110</v>
      </c>
      <c r="E81" s="95"/>
      <c r="F81" s="95" t="s">
        <v>111</v>
      </c>
      <c r="G81" s="52" t="s">
        <v>112</v>
      </c>
      <c r="H81" s="193" t="s">
        <v>113</v>
      </c>
      <c r="I81" s="193"/>
    </row>
    <row r="82" spans="2:9" ht="72.599999999999994" customHeight="1" x14ac:dyDescent="0.45">
      <c r="B82" s="97">
        <v>1</v>
      </c>
      <c r="C82" s="48" t="s">
        <v>114</v>
      </c>
      <c r="D82" s="191" t="s">
        <v>115</v>
      </c>
      <c r="E82" s="192"/>
      <c r="F82" s="48"/>
      <c r="G82" s="48" t="s">
        <v>116</v>
      </c>
      <c r="H82" s="194" t="s">
        <v>117</v>
      </c>
      <c r="I82" s="194"/>
    </row>
    <row r="83" spans="2:9" ht="87" customHeight="1" x14ac:dyDescent="0.45">
      <c r="B83" s="97">
        <v>2</v>
      </c>
      <c r="C83" s="48" t="s">
        <v>118</v>
      </c>
      <c r="D83" s="191" t="s">
        <v>119</v>
      </c>
      <c r="E83" s="192"/>
      <c r="F83" s="48" t="s">
        <v>120</v>
      </c>
      <c r="G83" s="48" t="s">
        <v>121</v>
      </c>
      <c r="H83" s="194" t="s">
        <v>122</v>
      </c>
      <c r="I83" s="194"/>
    </row>
    <row r="84" spans="2:9" ht="87" customHeight="1" x14ac:dyDescent="0.45">
      <c r="B84" s="97">
        <v>3</v>
      </c>
      <c r="C84" s="48" t="s">
        <v>123</v>
      </c>
      <c r="D84" s="191" t="s">
        <v>124</v>
      </c>
      <c r="E84" s="192"/>
      <c r="F84" s="48"/>
      <c r="G84" s="48" t="s">
        <v>116</v>
      </c>
      <c r="H84" s="194" t="s">
        <v>125</v>
      </c>
      <c r="I84" s="194"/>
    </row>
  </sheetData>
  <sheetProtection algorithmName="SHA-512" hashValue="bsnoXlfODDABRoubVa8Tijbe7lOeSAycctDhk/jxiSseKt+I0uHYlQ+lYMayXcFmJZQZlIFxfKQCxyLmk6Jylw==" saltValue="TirYlLnlNLmyQa0zl/twGg==" spinCount="100000" sheet="1" objects="1" scenarios="1"/>
  <mergeCells count="26">
    <mergeCell ref="A6:F7"/>
    <mergeCell ref="D77:F77"/>
    <mergeCell ref="B8:F8"/>
    <mergeCell ref="B13:F13"/>
    <mergeCell ref="B9:F9"/>
    <mergeCell ref="D71:F71"/>
    <mergeCell ref="D72:F72"/>
    <mergeCell ref="D73:F73"/>
    <mergeCell ref="D74:F74"/>
    <mergeCell ref="D75:F75"/>
    <mergeCell ref="D65:F65"/>
    <mergeCell ref="D76:F76"/>
    <mergeCell ref="D66:F66"/>
    <mergeCell ref="D67:F67"/>
    <mergeCell ref="D68:F68"/>
    <mergeCell ref="D69:F69"/>
    <mergeCell ref="D84:E84"/>
    <mergeCell ref="H81:I81"/>
    <mergeCell ref="H82:I82"/>
    <mergeCell ref="H83:I83"/>
    <mergeCell ref="H84:I84"/>
    <mergeCell ref="G47:H47"/>
    <mergeCell ref="G50:H50"/>
    <mergeCell ref="D70:F70"/>
    <mergeCell ref="D82:E82"/>
    <mergeCell ref="D83:E83"/>
  </mergeCells>
  <pageMargins left="0.7" right="0.7" top="0.75" bottom="0.75" header="0.3" footer="0.3"/>
  <pageSetup paperSize="9" orientation="portrait" r:id="rId1"/>
  <headerFooter>
    <oddHeader>&amp;C&amp;"Calibri"&amp;10&amp;K000000 OFFICIAL &amp;1#_x000D_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8723-1732-417E-A216-6F45AE59304E}">
  <sheetPr codeName="Sheet3"/>
  <dimension ref="A2:I25"/>
  <sheetViews>
    <sheetView showGridLines="0" workbookViewId="0">
      <selection activeCell="C16" sqref="C16"/>
    </sheetView>
  </sheetViews>
  <sheetFormatPr defaultRowHeight="14.25" x14ac:dyDescent="0.45"/>
  <cols>
    <col min="1" max="1" width="17.3984375" customWidth="1"/>
    <col min="2" max="2" width="21.86328125" customWidth="1"/>
    <col min="3" max="3" width="17.1328125" customWidth="1"/>
    <col min="4" max="4" width="23.3984375" customWidth="1"/>
    <col min="5" max="5" width="35.1328125" customWidth="1"/>
    <col min="6" max="6" width="12.3984375" customWidth="1"/>
    <col min="7" max="7" width="16.265625" customWidth="1"/>
    <col min="8" max="8" width="17.3984375" customWidth="1"/>
    <col min="9" max="9" width="65.1328125" customWidth="1"/>
  </cols>
  <sheetData>
    <row r="2" spans="1:9" ht="14.65" thickBot="1" x14ac:dyDescent="0.5">
      <c r="A2" s="3" t="s">
        <v>126</v>
      </c>
      <c r="B2" s="3" t="s">
        <v>127</v>
      </c>
      <c r="C2" s="3" t="s">
        <v>128</v>
      </c>
      <c r="D2" s="3" t="s">
        <v>129</v>
      </c>
      <c r="E2" s="3" t="s">
        <v>130</v>
      </c>
      <c r="F2" s="4" t="s">
        <v>131</v>
      </c>
      <c r="G2" s="4" t="s">
        <v>132</v>
      </c>
      <c r="H2" s="27" t="s">
        <v>66</v>
      </c>
      <c r="I2" s="27" t="s">
        <v>133</v>
      </c>
    </row>
    <row r="3" spans="1:9" x14ac:dyDescent="0.45">
      <c r="A3" s="5" t="s">
        <v>134</v>
      </c>
      <c r="B3" s="5" t="s">
        <v>19</v>
      </c>
      <c r="C3" s="5" t="s">
        <v>20</v>
      </c>
      <c r="D3" s="31" t="s">
        <v>21</v>
      </c>
      <c r="E3" s="31" t="s">
        <v>22</v>
      </c>
      <c r="F3" s="32" t="s">
        <v>50</v>
      </c>
      <c r="G3" s="35" t="s">
        <v>49</v>
      </c>
      <c r="H3" s="37" t="s">
        <v>69</v>
      </c>
      <c r="I3" s="37" t="s">
        <v>70</v>
      </c>
    </row>
    <row r="4" spans="1:9" x14ac:dyDescent="0.45">
      <c r="A4" s="6" t="s">
        <v>135</v>
      </c>
      <c r="B4" s="6" t="s">
        <v>23</v>
      </c>
      <c r="C4" s="6" t="s">
        <v>24</v>
      </c>
      <c r="D4" s="6" t="s">
        <v>25</v>
      </c>
      <c r="E4" s="49" t="s">
        <v>26</v>
      </c>
      <c r="F4" s="34" t="s">
        <v>52</v>
      </c>
      <c r="G4" s="36" t="s">
        <v>51</v>
      </c>
      <c r="H4" s="38" t="s">
        <v>71</v>
      </c>
      <c r="I4" s="38" t="s">
        <v>72</v>
      </c>
    </row>
    <row r="5" spans="1:9" ht="14.65" thickBot="1" x14ac:dyDescent="0.5">
      <c r="A5" s="6" t="s">
        <v>136</v>
      </c>
      <c r="B5" s="6" t="s">
        <v>27</v>
      </c>
      <c r="C5" s="7" t="s">
        <v>28</v>
      </c>
      <c r="D5" s="6" t="s">
        <v>29</v>
      </c>
      <c r="E5" s="49" t="s">
        <v>30</v>
      </c>
      <c r="F5" s="34" t="s">
        <v>54</v>
      </c>
      <c r="G5" s="36" t="s">
        <v>53</v>
      </c>
      <c r="H5" s="38" t="s">
        <v>73</v>
      </c>
      <c r="I5" s="39"/>
    </row>
    <row r="6" spans="1:9" ht="14.65" thickBot="1" x14ac:dyDescent="0.5">
      <c r="A6" s="7" t="s">
        <v>137</v>
      </c>
      <c r="B6" s="6" t="s">
        <v>55</v>
      </c>
      <c r="D6" s="6" t="s">
        <v>32</v>
      </c>
      <c r="E6" s="49" t="s">
        <v>33</v>
      </c>
      <c r="F6" s="34" t="s">
        <v>57</v>
      </c>
      <c r="G6" s="34" t="s">
        <v>56</v>
      </c>
      <c r="H6" s="38" t="s">
        <v>74</v>
      </c>
    </row>
    <row r="7" spans="1:9" ht="14.65" thickBot="1" x14ac:dyDescent="0.5">
      <c r="B7" s="6" t="s">
        <v>34</v>
      </c>
      <c r="D7" s="6" t="s">
        <v>35</v>
      </c>
      <c r="E7" s="49" t="s">
        <v>36</v>
      </c>
      <c r="F7" s="34" t="s">
        <v>59</v>
      </c>
      <c r="G7" s="34" t="s">
        <v>58</v>
      </c>
      <c r="H7" s="39" t="s">
        <v>75</v>
      </c>
    </row>
    <row r="8" spans="1:9" ht="14.65" thickBot="1" x14ac:dyDescent="0.5">
      <c r="B8" s="6" t="s">
        <v>37</v>
      </c>
      <c r="D8" s="6" t="s">
        <v>138</v>
      </c>
      <c r="E8" s="50" t="s">
        <v>139</v>
      </c>
      <c r="F8" s="34" t="s">
        <v>61</v>
      </c>
      <c r="G8" s="34" t="s">
        <v>55</v>
      </c>
    </row>
    <row r="9" spans="1:9" ht="14.65" thickBot="1" x14ac:dyDescent="0.5">
      <c r="B9" s="6" t="s">
        <v>39</v>
      </c>
      <c r="D9" s="6" t="s">
        <v>19</v>
      </c>
      <c r="F9" s="34" t="s">
        <v>62</v>
      </c>
      <c r="G9" s="33" t="s">
        <v>42</v>
      </c>
    </row>
    <row r="10" spans="1:9" x14ac:dyDescent="0.45">
      <c r="B10" s="6" t="s">
        <v>40</v>
      </c>
      <c r="D10" s="6" t="s">
        <v>41</v>
      </c>
      <c r="F10" s="34" t="s">
        <v>63</v>
      </c>
    </row>
    <row r="11" spans="1:9" ht="14.65" thickBot="1" x14ac:dyDescent="0.5">
      <c r="B11" s="7" t="s">
        <v>42</v>
      </c>
      <c r="D11" s="7" t="s">
        <v>43</v>
      </c>
      <c r="F11" s="33" t="s">
        <v>64</v>
      </c>
    </row>
    <row r="25" spans="1:1" x14ac:dyDescent="0.45">
      <c r="A25" s="15"/>
    </row>
  </sheetData>
  <sheetProtection algorithmName="SHA-512" hashValue="RTLplYA4DBQW7aR5t7mU6FZcGYb9ck0bOLFLsNakVoOVfQ1zo2sSmNY+tb1p8zArk1CcS3mmMiTMWjM7+lchog==" saltValue="FecklljQTkQhfkx44m1mPQ==" spinCount="100000" sheet="1" objects="1" scenarios="1"/>
  <pageMargins left="0.7" right="0.7" top="0.75" bottom="0.75" header="0.3" footer="0.3"/>
  <pageSetup paperSize="9" orientation="portrait" r:id="rId1"/>
  <headerFooter>
    <oddHeader>&amp;C&amp;"Calibri"&amp;10&amp;K000000 OFFICIAL &amp;1#_x000D_</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6A581-5C29-4363-87C7-DFC82D5DED98}">
  <sheetPr>
    <tabColor rgb="FFFFC000"/>
  </sheetPr>
  <dimension ref="A1:BB338"/>
  <sheetViews>
    <sheetView showGridLines="0" topLeftCell="U1" zoomScaleNormal="100" workbookViewId="0">
      <selection activeCell="AM7" sqref="AM7:BB45"/>
    </sheetView>
  </sheetViews>
  <sheetFormatPr defaultRowHeight="14.25" outlineLevelCol="1" x14ac:dyDescent="0.45"/>
  <cols>
    <col min="1" max="1" width="32.59765625" customWidth="1"/>
    <col min="2" max="2" width="26.86328125" customWidth="1"/>
    <col min="3" max="3" width="21.86328125" customWidth="1"/>
    <col min="4" max="4" width="22.73046875" customWidth="1"/>
    <col min="5" max="5" width="23.3984375" customWidth="1"/>
    <col min="6" max="6" width="26.3984375" customWidth="1"/>
    <col min="7" max="7" width="31.86328125" customWidth="1"/>
    <col min="8" max="8" width="22.3984375" customWidth="1"/>
    <col min="9" max="9" width="32.1328125" customWidth="1"/>
    <col min="10" max="10" width="20.3984375" customWidth="1"/>
    <col min="11" max="11" width="38.73046875" customWidth="1"/>
    <col min="12" max="12" width="66.265625" customWidth="1"/>
    <col min="13" max="13" width="12.86328125" customWidth="1"/>
    <col min="14" max="14" width="7.265625" customWidth="1" outlineLevel="1"/>
    <col min="15" max="15" width="21" customWidth="1" outlineLevel="1"/>
    <col min="16" max="17" width="8.73046875" customWidth="1" outlineLevel="1"/>
    <col min="18" max="18" width="25.265625" customWidth="1" outlineLevel="1"/>
    <col min="19" max="19" width="14" customWidth="1" outlineLevel="1"/>
    <col min="20" max="20" width="72.3984375" customWidth="1" outlineLevel="1"/>
    <col min="21" max="22" width="6.59765625" customWidth="1"/>
    <col min="23" max="36" width="8.73046875" customWidth="1" outlineLevel="1"/>
    <col min="37" max="37" width="3.1328125" customWidth="1" outlineLevel="1"/>
    <col min="39" max="53" width="8.73046875" customWidth="1" outlineLevel="1"/>
    <col min="54" max="54" width="4.59765625" customWidth="1" outlineLevel="1"/>
  </cols>
  <sheetData>
    <row r="1" spans="1:54" ht="25.5" x14ac:dyDescent="0.75">
      <c r="A1" s="126" t="s">
        <v>140</v>
      </c>
      <c r="N1" s="126" t="s">
        <v>141</v>
      </c>
      <c r="V1" s="126" t="s">
        <v>142</v>
      </c>
      <c r="W1" s="126"/>
      <c r="AL1" s="126" t="s">
        <v>143</v>
      </c>
    </row>
    <row r="4" spans="1:54" x14ac:dyDescent="0.45">
      <c r="A4" s="10" t="s">
        <v>144</v>
      </c>
      <c r="B4" s="10"/>
      <c r="O4" s="8" t="s">
        <v>145</v>
      </c>
    </row>
    <row r="5" spans="1:54" ht="14.65" thickBot="1" x14ac:dyDescent="0.5">
      <c r="A5" s="53" t="s">
        <v>146</v>
      </c>
      <c r="B5" s="127"/>
      <c r="O5" s="72" t="s">
        <v>147</v>
      </c>
      <c r="P5" s="73" t="s">
        <v>148</v>
      </c>
      <c r="Q5" s="73" t="s">
        <v>149</v>
      </c>
      <c r="R5" s="73" t="s">
        <v>150</v>
      </c>
      <c r="S5" s="74" t="s">
        <v>151</v>
      </c>
      <c r="T5" s="98" t="s">
        <v>152</v>
      </c>
    </row>
    <row r="6" spans="1:54" ht="14.65" thickBot="1" x14ac:dyDescent="0.5">
      <c r="A6" s="53" t="s">
        <v>153</v>
      </c>
      <c r="B6" s="127"/>
      <c r="O6" s="93" t="s">
        <v>154</v>
      </c>
      <c r="P6" s="93" t="s">
        <v>155</v>
      </c>
      <c r="Q6" s="93" t="s">
        <v>156</v>
      </c>
      <c r="R6" s="115" t="s">
        <v>157</v>
      </c>
      <c r="S6" s="112">
        <f>SUMIFS($D$18:$D$274,$A$18:$A$274,O6,$F$18:$F$274,R6,$E$18:$E$274,"&lt;&gt;Not Levied")</f>
        <v>0</v>
      </c>
      <c r="T6" s="109" t="s">
        <v>158</v>
      </c>
    </row>
    <row r="7" spans="1:54" ht="14.65" thickBot="1" x14ac:dyDescent="0.5">
      <c r="A7" s="53" t="s">
        <v>159</v>
      </c>
      <c r="B7" s="127"/>
      <c r="D7" s="10" t="s">
        <v>160</v>
      </c>
      <c r="E7" s="10" t="s">
        <v>161</v>
      </c>
      <c r="F7" s="10" t="s">
        <v>162</v>
      </c>
      <c r="O7" s="93" t="s">
        <v>154</v>
      </c>
      <c r="P7" s="93" t="s">
        <v>155</v>
      </c>
      <c r="Q7" s="93" t="s">
        <v>163</v>
      </c>
      <c r="R7" s="115" t="s">
        <v>164</v>
      </c>
      <c r="S7" s="112">
        <f>SUMIFS($D$18:$D$274,$A$18:$A$274,O7,$F$18:$F$274,R7,$E$18:$E$274,"Not levied")</f>
        <v>0</v>
      </c>
      <c r="T7" s="114" t="s">
        <v>165</v>
      </c>
      <c r="W7" s="90"/>
      <c r="X7" s="82"/>
      <c r="Y7" s="82"/>
      <c r="Z7" s="82"/>
      <c r="AA7" s="82"/>
      <c r="AB7" s="82"/>
      <c r="AC7" s="82"/>
      <c r="AD7" s="82"/>
      <c r="AE7" s="82"/>
      <c r="AF7" s="82"/>
      <c r="AG7" s="82"/>
      <c r="AH7" s="82"/>
      <c r="AI7" s="82"/>
      <c r="AJ7" s="82"/>
      <c r="AK7" s="83"/>
      <c r="AM7" s="90"/>
      <c r="AN7" s="82"/>
      <c r="AO7" s="82"/>
      <c r="AP7" s="82"/>
      <c r="AQ7" s="82"/>
      <c r="AR7" s="82"/>
      <c r="AS7" s="82"/>
      <c r="AT7" s="82"/>
      <c r="AU7" s="82"/>
      <c r="AV7" s="82"/>
      <c r="AW7" s="82"/>
      <c r="AX7" s="82"/>
      <c r="AY7" s="82"/>
      <c r="AZ7" s="82"/>
      <c r="BA7" s="82"/>
      <c r="BB7" s="83"/>
    </row>
    <row r="8" spans="1:54" ht="28.9" thickBot="1" x14ac:dyDescent="0.5">
      <c r="A8" s="53" t="s">
        <v>166</v>
      </c>
      <c r="B8" s="127"/>
      <c r="D8" s="99" t="s">
        <v>167</v>
      </c>
      <c r="E8" s="128">
        <v>0</v>
      </c>
      <c r="F8" s="130">
        <f>R27</f>
        <v>0</v>
      </c>
      <c r="G8" s="24"/>
      <c r="O8" s="93" t="s">
        <v>154</v>
      </c>
      <c r="P8" s="93" t="s">
        <v>155</v>
      </c>
      <c r="Q8" s="93" t="s">
        <v>163</v>
      </c>
      <c r="R8" s="115" t="s">
        <v>168</v>
      </c>
      <c r="S8" s="112">
        <f>SUMIFS($D$18:$D$274,$A$18:$A$274,O8,$F$18:$F$274,R8,$E$18:$E$274,"Not levied")</f>
        <v>0</v>
      </c>
      <c r="T8" s="114" t="s">
        <v>165</v>
      </c>
      <c r="W8" s="84"/>
      <c r="X8" s="85"/>
      <c r="Y8" s="85"/>
      <c r="Z8" s="85"/>
      <c r="AA8" s="85"/>
      <c r="AB8" s="85"/>
      <c r="AC8" s="85"/>
      <c r="AD8" s="85"/>
      <c r="AE8" s="85"/>
      <c r="AF8" s="85"/>
      <c r="AG8" s="85"/>
      <c r="AH8" s="85"/>
      <c r="AI8" s="85"/>
      <c r="AJ8" s="85"/>
      <c r="AK8" s="86"/>
      <c r="AM8" s="84"/>
      <c r="AN8" s="85"/>
      <c r="AO8" s="85"/>
      <c r="AP8" s="85"/>
      <c r="AQ8" s="85"/>
      <c r="AR8" s="85"/>
      <c r="AS8" s="85"/>
      <c r="AT8" s="85"/>
      <c r="AU8" s="85"/>
      <c r="AV8" s="85"/>
      <c r="AW8" s="85"/>
      <c r="AX8" s="85"/>
      <c r="AY8" s="85"/>
      <c r="AZ8" s="85"/>
      <c r="BA8" s="85"/>
      <c r="BB8" s="86"/>
    </row>
    <row r="9" spans="1:54" ht="28.9" thickBot="1" x14ac:dyDescent="0.5">
      <c r="A9" s="53" t="s">
        <v>169</v>
      </c>
      <c r="B9" s="127"/>
      <c r="D9" s="99" t="s">
        <v>170</v>
      </c>
      <c r="E9" s="129">
        <v>0</v>
      </c>
      <c r="F9" s="130">
        <f>S42</f>
        <v>0</v>
      </c>
      <c r="O9" s="92" t="s">
        <v>154</v>
      </c>
      <c r="P9" s="92" t="s">
        <v>155</v>
      </c>
      <c r="Q9" s="92" t="s">
        <v>171</v>
      </c>
      <c r="R9" s="116" t="s">
        <v>26</v>
      </c>
      <c r="S9" s="118">
        <f>SUMIFS($D$18:$D$274,$A$18:$A$274,O9,$F$18:$F$274,R9)</f>
        <v>0</v>
      </c>
      <c r="T9" s="113" t="s">
        <v>172</v>
      </c>
      <c r="W9" s="84"/>
      <c r="X9" s="85"/>
      <c r="Y9" s="85"/>
      <c r="Z9" s="85"/>
      <c r="AA9" s="85"/>
      <c r="AB9" s="85"/>
      <c r="AC9" s="85"/>
      <c r="AD9" s="85"/>
      <c r="AE9" s="85"/>
      <c r="AF9" s="85"/>
      <c r="AG9" s="85"/>
      <c r="AH9" s="85"/>
      <c r="AI9" s="85"/>
      <c r="AJ9" s="85"/>
      <c r="AK9" s="86"/>
      <c r="AM9" s="84"/>
      <c r="AN9" s="85"/>
      <c r="AO9" s="85"/>
      <c r="AP9" s="85"/>
      <c r="AQ9" s="85"/>
      <c r="AR9" s="85"/>
      <c r="AS9" s="85"/>
      <c r="AT9" s="85"/>
      <c r="AU9" s="85"/>
      <c r="AV9" s="85"/>
      <c r="AW9" s="85"/>
      <c r="AX9" s="85"/>
      <c r="AY9" s="85"/>
      <c r="AZ9" s="85"/>
      <c r="BA9" s="85"/>
      <c r="BB9" s="86"/>
    </row>
    <row r="10" spans="1:54" ht="14.65" thickBot="1" x14ac:dyDescent="0.5">
      <c r="A10" s="53" t="s">
        <v>173</v>
      </c>
      <c r="B10" s="127"/>
      <c r="O10" s="93" t="s">
        <v>154</v>
      </c>
      <c r="P10" s="93" t="s">
        <v>155</v>
      </c>
      <c r="Q10" s="93" t="s">
        <v>174</v>
      </c>
      <c r="R10" s="115" t="s">
        <v>22</v>
      </c>
      <c r="S10" s="112">
        <f>SUMIFS($D$18:$D$274,$A$18:$A$274,O10,$F$18:$F$274,R10)</f>
        <v>0</v>
      </c>
      <c r="T10" s="109" t="s">
        <v>175</v>
      </c>
      <c r="W10" s="84"/>
      <c r="X10" s="85"/>
      <c r="Y10" s="85"/>
      <c r="Z10" s="85"/>
      <c r="AA10" s="85"/>
      <c r="AB10" s="85"/>
      <c r="AC10" s="85"/>
      <c r="AD10" s="85"/>
      <c r="AE10" s="85"/>
      <c r="AF10" s="85"/>
      <c r="AG10" s="85"/>
      <c r="AH10" s="85"/>
      <c r="AI10" s="85"/>
      <c r="AJ10" s="85"/>
      <c r="AK10" s="86"/>
      <c r="AM10" s="84"/>
      <c r="AN10" s="85"/>
      <c r="AO10" s="85"/>
      <c r="AP10" s="85"/>
      <c r="AQ10" s="85"/>
      <c r="AR10" s="85"/>
      <c r="AS10" s="85"/>
      <c r="AT10" s="85"/>
      <c r="AU10" s="85"/>
      <c r="AV10" s="85"/>
      <c r="AW10" s="85"/>
      <c r="AX10" s="85"/>
      <c r="AY10" s="85"/>
      <c r="AZ10" s="85"/>
      <c r="BA10" s="85"/>
      <c r="BB10" s="86"/>
    </row>
    <row r="11" spans="1:54" x14ac:dyDescent="0.45">
      <c r="O11" s="92" t="s">
        <v>176</v>
      </c>
      <c r="P11" s="92" t="s">
        <v>163</v>
      </c>
      <c r="Q11" s="92" t="s">
        <v>171</v>
      </c>
      <c r="R11" s="116" t="s">
        <v>26</v>
      </c>
      <c r="S11" s="118">
        <f>SUMIFS($D$18:$D$274,$A$18:$A$274,O11,$F$18:$F$274,R11)</f>
        <v>0</v>
      </c>
      <c r="T11" s="110" t="s">
        <v>177</v>
      </c>
      <c r="W11" s="84"/>
      <c r="X11" s="85"/>
      <c r="Y11" s="85"/>
      <c r="Z11" s="85"/>
      <c r="AA11" s="85"/>
      <c r="AB11" s="85"/>
      <c r="AC11" s="85"/>
      <c r="AD11" s="85"/>
      <c r="AE11" s="85"/>
      <c r="AF11" s="85"/>
      <c r="AG11" s="85"/>
      <c r="AH11" s="85"/>
      <c r="AI11" s="85"/>
      <c r="AJ11" s="85"/>
      <c r="AK11" s="86"/>
      <c r="AM11" s="84"/>
      <c r="AN11" s="85"/>
      <c r="AO11" s="85"/>
      <c r="AP11" s="85"/>
      <c r="AQ11" s="85"/>
      <c r="AR11" s="85"/>
      <c r="AS11" s="85"/>
      <c r="AT11" s="85"/>
      <c r="AU11" s="85"/>
      <c r="AV11" s="85"/>
      <c r="AW11" s="85"/>
      <c r="AX11" s="85"/>
      <c r="AY11" s="85"/>
      <c r="AZ11" s="85"/>
      <c r="BA11" s="85"/>
      <c r="BB11" s="86"/>
    </row>
    <row r="12" spans="1:54" x14ac:dyDescent="0.45">
      <c r="A12" s="80" t="s">
        <v>178</v>
      </c>
      <c r="B12" s="80"/>
      <c r="C12" s="80"/>
      <c r="D12" s="80"/>
      <c r="F12" s="80"/>
      <c r="O12" s="75" t="s">
        <v>176</v>
      </c>
      <c r="P12" s="75" t="s">
        <v>163</v>
      </c>
      <c r="Q12" s="75" t="s">
        <v>174</v>
      </c>
      <c r="R12" s="117" t="s">
        <v>22</v>
      </c>
      <c r="S12" s="112">
        <f>SUMIFS($D$18:$D$274,$A$18:$A$274,O12,$F$18:$F$274,R12)</f>
        <v>0</v>
      </c>
      <c r="T12" s="111" t="s">
        <v>179</v>
      </c>
      <c r="W12" s="84"/>
      <c r="X12" s="85"/>
      <c r="Y12" s="85"/>
      <c r="Z12" s="85"/>
      <c r="AA12" s="85"/>
      <c r="AB12" s="85"/>
      <c r="AC12" s="85"/>
      <c r="AD12" s="85"/>
      <c r="AE12" s="85"/>
      <c r="AF12" s="85"/>
      <c r="AG12" s="85"/>
      <c r="AH12" s="85"/>
      <c r="AI12" s="85"/>
      <c r="AJ12" s="85"/>
      <c r="AK12" s="86"/>
      <c r="AM12" s="84"/>
      <c r="AN12" s="85"/>
      <c r="AO12" s="85"/>
      <c r="AP12" s="85"/>
      <c r="AQ12" s="85"/>
      <c r="AR12" s="85"/>
      <c r="AS12" s="85"/>
      <c r="AT12" s="85"/>
      <c r="AU12" s="85"/>
      <c r="AV12" s="85"/>
      <c r="AW12" s="85"/>
      <c r="AX12" s="85"/>
      <c r="AY12" s="85"/>
      <c r="AZ12" s="85"/>
      <c r="BA12" s="85"/>
      <c r="BB12" s="86"/>
    </row>
    <row r="13" spans="1:54" x14ac:dyDescent="0.45">
      <c r="A13" s="23" t="s">
        <v>10</v>
      </c>
      <c r="B13" s="23"/>
      <c r="C13" s="23"/>
      <c r="D13" s="23"/>
      <c r="E13" s="23"/>
      <c r="F13" s="23"/>
      <c r="O13" s="92" t="s">
        <v>180</v>
      </c>
      <c r="P13" s="92" t="s">
        <v>156</v>
      </c>
      <c r="Q13" s="92" t="s">
        <v>181</v>
      </c>
      <c r="R13" s="116" t="s">
        <v>30</v>
      </c>
      <c r="S13" s="118">
        <f>SUMIFS($D$18:$D$298,$A$18:$A$298,O13,$F$18:$F$298,R13,$E$18:$E$298,"=Allowable rebate claim")</f>
        <v>0</v>
      </c>
      <c r="T13" s="110" t="s">
        <v>182</v>
      </c>
      <c r="W13" s="84"/>
      <c r="X13" s="85"/>
      <c r="Y13" s="85"/>
      <c r="Z13" s="85"/>
      <c r="AA13" s="85"/>
      <c r="AB13" s="85"/>
      <c r="AC13" s="85"/>
      <c r="AD13" s="85"/>
      <c r="AE13" s="85"/>
      <c r="AF13" s="85"/>
      <c r="AG13" s="85"/>
      <c r="AH13" s="85"/>
      <c r="AI13" s="85"/>
      <c r="AJ13" s="85"/>
      <c r="AK13" s="86"/>
      <c r="AM13" s="84"/>
      <c r="AN13" s="85"/>
      <c r="AO13" s="85"/>
      <c r="AP13" s="85"/>
      <c r="AQ13" s="85"/>
      <c r="AR13" s="85"/>
      <c r="AS13" s="85"/>
      <c r="AT13" s="85"/>
      <c r="AU13" s="85"/>
      <c r="AV13" s="85"/>
      <c r="AW13" s="85"/>
      <c r="AX13" s="85"/>
      <c r="AY13" s="85"/>
      <c r="AZ13" s="85"/>
      <c r="BA13" s="85"/>
      <c r="BB13" s="86"/>
    </row>
    <row r="14" spans="1:54" x14ac:dyDescent="0.45">
      <c r="A14" s="25" t="s">
        <v>183</v>
      </c>
      <c r="B14" s="25"/>
      <c r="C14" s="25"/>
      <c r="D14" s="25"/>
      <c r="F14" s="25"/>
      <c r="G14" s="25"/>
      <c r="H14" s="25"/>
      <c r="I14" s="25"/>
      <c r="O14" s="93"/>
      <c r="P14" s="93"/>
      <c r="Q14" s="93"/>
      <c r="R14" s="115"/>
      <c r="S14" s="112"/>
      <c r="T14" s="109"/>
      <c r="W14" s="84"/>
      <c r="X14" s="85"/>
      <c r="Y14" s="85"/>
      <c r="Z14" s="85"/>
      <c r="AA14" s="85"/>
      <c r="AB14" s="85"/>
      <c r="AC14" s="85"/>
      <c r="AD14" s="85"/>
      <c r="AE14" s="85"/>
      <c r="AF14" s="85"/>
      <c r="AG14" s="85"/>
      <c r="AH14" s="85"/>
      <c r="AI14" s="85"/>
      <c r="AJ14" s="85"/>
      <c r="AK14" s="86"/>
      <c r="AM14" s="84"/>
      <c r="AN14" s="85"/>
      <c r="AO14" s="85"/>
      <c r="AP14" s="85"/>
      <c r="AQ14" s="85"/>
      <c r="AR14" s="85"/>
      <c r="AS14" s="85"/>
      <c r="AT14" s="85"/>
      <c r="AU14" s="85"/>
      <c r="AV14" s="85"/>
      <c r="AW14" s="85"/>
      <c r="AX14" s="85"/>
      <c r="AY14" s="85"/>
      <c r="AZ14" s="85"/>
      <c r="BA14" s="85"/>
      <c r="BB14" s="86"/>
    </row>
    <row r="15" spans="1:54" x14ac:dyDescent="0.45">
      <c r="A15" s="26" t="s">
        <v>12</v>
      </c>
      <c r="B15" s="26"/>
      <c r="C15" s="26"/>
      <c r="D15" s="26"/>
      <c r="F15" s="26"/>
      <c r="J15" s="26"/>
      <c r="K15" s="26"/>
      <c r="L15" s="26"/>
      <c r="O15" s="92" t="s">
        <v>176</v>
      </c>
      <c r="P15" s="92" t="s">
        <v>163</v>
      </c>
      <c r="Q15" s="92" t="s">
        <v>181</v>
      </c>
      <c r="R15" s="116" t="s">
        <v>30</v>
      </c>
      <c r="S15" s="118">
        <f>SUMIFS($D$18:$D$298,$A$18:$A$298,O15,$F$18:$F$298,R15)</f>
        <v>0</v>
      </c>
      <c r="T15" s="110" t="s">
        <v>184</v>
      </c>
      <c r="W15" s="84"/>
      <c r="X15" s="85"/>
      <c r="Y15" s="85"/>
      <c r="Z15" s="85"/>
      <c r="AA15" s="85"/>
      <c r="AB15" s="85"/>
      <c r="AC15" s="85"/>
      <c r="AD15" s="85"/>
      <c r="AE15" s="85"/>
      <c r="AF15" s="85"/>
      <c r="AG15" s="85"/>
      <c r="AH15" s="85"/>
      <c r="AJ15" s="85"/>
      <c r="AK15" s="86"/>
      <c r="AM15" s="84"/>
      <c r="AN15" s="85"/>
      <c r="AO15" s="85"/>
      <c r="AP15" s="85"/>
      <c r="AQ15" s="85"/>
      <c r="AR15" s="85"/>
      <c r="AS15" s="85"/>
      <c r="AT15" s="85"/>
      <c r="AU15" s="85"/>
      <c r="AV15" s="85"/>
      <c r="AW15" s="85"/>
      <c r="AX15" s="85"/>
      <c r="AY15" s="85"/>
      <c r="AZ15" s="85"/>
      <c r="BA15" s="85"/>
      <c r="BB15" s="86"/>
    </row>
    <row r="16" spans="1:54" x14ac:dyDescent="0.45">
      <c r="A16" t="s">
        <v>185</v>
      </c>
      <c r="O16" s="75" t="s">
        <v>176</v>
      </c>
      <c r="P16" s="75" t="s">
        <v>156</v>
      </c>
      <c r="Q16" s="75" t="s">
        <v>163</v>
      </c>
      <c r="R16" s="117" t="s">
        <v>176</v>
      </c>
      <c r="S16" s="112">
        <f>SUMIFS($D$18:$D$298,$A$18:$A$298,O16,$F$18:$F$298,R16 &amp; "*")</f>
        <v>0</v>
      </c>
      <c r="T16" s="75" t="s">
        <v>186</v>
      </c>
      <c r="W16" s="84"/>
      <c r="X16" s="85"/>
      <c r="Y16" s="85"/>
      <c r="Z16" s="85"/>
      <c r="AA16" s="85"/>
      <c r="AB16" s="85"/>
      <c r="AC16" s="85"/>
      <c r="AD16" s="85"/>
      <c r="AE16" s="85"/>
      <c r="AF16" s="85"/>
      <c r="AG16" s="85"/>
      <c r="AH16" s="85"/>
      <c r="AI16" s="85"/>
      <c r="AJ16" s="85"/>
      <c r="AK16" s="86"/>
      <c r="AM16" s="84"/>
      <c r="AN16" s="85"/>
      <c r="AO16" s="85"/>
      <c r="AP16" s="85"/>
      <c r="AQ16" s="85"/>
      <c r="AR16" s="85"/>
      <c r="AS16" s="85"/>
      <c r="AT16" s="85"/>
      <c r="AU16" s="85"/>
      <c r="AV16" s="85"/>
      <c r="AW16" s="85"/>
      <c r="AX16" s="85"/>
      <c r="AY16" s="85"/>
      <c r="AZ16" s="85"/>
      <c r="BA16" s="85"/>
      <c r="BB16" s="86"/>
    </row>
    <row r="17" spans="1:54" ht="42.75" x14ac:dyDescent="0.45">
      <c r="A17" s="81" t="s">
        <v>187</v>
      </c>
      <c r="B17" s="81" t="s">
        <v>14</v>
      </c>
      <c r="C17" s="81" t="s">
        <v>15</v>
      </c>
      <c r="D17" s="81" t="s">
        <v>16</v>
      </c>
      <c r="E17" s="66" t="s">
        <v>17</v>
      </c>
      <c r="F17" s="81" t="s">
        <v>150</v>
      </c>
      <c r="G17" s="67" t="s">
        <v>188</v>
      </c>
      <c r="H17" s="67" t="s">
        <v>189</v>
      </c>
      <c r="I17" s="67" t="s">
        <v>190</v>
      </c>
      <c r="J17" s="68" t="s">
        <v>66</v>
      </c>
      <c r="K17" s="69" t="s">
        <v>191</v>
      </c>
      <c r="L17" s="69" t="s">
        <v>192</v>
      </c>
      <c r="W17" s="84"/>
      <c r="X17" s="85"/>
      <c r="Y17" s="85"/>
      <c r="Z17" s="85"/>
      <c r="AA17" s="85"/>
      <c r="AB17" s="85"/>
      <c r="AC17" s="85"/>
      <c r="AD17" s="85"/>
      <c r="AE17" s="85"/>
      <c r="AF17" s="85"/>
      <c r="AG17" s="85"/>
      <c r="AH17" s="85"/>
      <c r="AI17" s="85"/>
      <c r="AJ17" s="85"/>
      <c r="AK17" s="86"/>
      <c r="AM17" s="84"/>
      <c r="AN17" s="85"/>
      <c r="AO17" s="85"/>
      <c r="AP17" s="85"/>
      <c r="AQ17" s="85"/>
      <c r="AR17" s="85"/>
      <c r="AS17" s="85"/>
      <c r="AT17" s="85"/>
      <c r="AU17" s="85"/>
      <c r="AV17" s="85"/>
      <c r="AW17" s="85"/>
      <c r="AX17" s="85"/>
      <c r="AY17" s="85"/>
      <c r="AZ17" s="85"/>
      <c r="BA17" s="85"/>
      <c r="BB17" s="86"/>
    </row>
    <row r="18" spans="1:54" x14ac:dyDescent="0.45">
      <c r="A18" s="55"/>
      <c r="B18" s="56"/>
      <c r="C18" s="56"/>
      <c r="D18" s="100"/>
      <c r="E18" s="57"/>
      <c r="F18" s="56"/>
      <c r="G18" s="56"/>
      <c r="H18" s="56"/>
      <c r="I18" s="56"/>
      <c r="J18" s="56"/>
      <c r="K18" s="56"/>
      <c r="L18" s="58"/>
      <c r="W18" s="84"/>
      <c r="X18" s="85"/>
      <c r="Y18" s="85"/>
      <c r="Z18" s="85"/>
      <c r="AA18" s="85"/>
      <c r="AB18" s="85"/>
      <c r="AC18" s="85"/>
      <c r="AD18" s="85"/>
      <c r="AE18" s="85"/>
      <c r="AF18" s="85"/>
      <c r="AG18" s="85"/>
      <c r="AH18" s="85"/>
      <c r="AI18" s="85"/>
      <c r="AJ18" s="85"/>
      <c r="AK18" s="86"/>
      <c r="AM18" s="84"/>
      <c r="AN18" s="85"/>
      <c r="AO18" s="85"/>
      <c r="AP18" s="85"/>
      <c r="AQ18" s="85"/>
      <c r="AR18" s="85"/>
      <c r="AS18" s="85"/>
      <c r="AT18" s="85"/>
      <c r="AU18" s="85"/>
      <c r="AV18" s="85"/>
      <c r="AW18" s="85"/>
      <c r="AX18" s="85"/>
      <c r="AY18" s="85"/>
      <c r="AZ18" s="85"/>
      <c r="BA18" s="85"/>
      <c r="BB18" s="86"/>
    </row>
    <row r="19" spans="1:54" x14ac:dyDescent="0.45">
      <c r="A19" s="59"/>
      <c r="D19" s="101"/>
      <c r="E19" s="60"/>
      <c r="L19" s="61"/>
      <c r="O19" s="8" t="s">
        <v>193</v>
      </c>
      <c r="R19" s="72" t="s">
        <v>194</v>
      </c>
      <c r="S19" s="106" t="s">
        <v>195</v>
      </c>
      <c r="T19" s="98" t="s">
        <v>152</v>
      </c>
      <c r="W19" s="84"/>
      <c r="X19" s="85"/>
      <c r="Y19" s="85"/>
      <c r="Z19" s="85"/>
      <c r="AA19" s="85"/>
      <c r="AB19" s="85"/>
      <c r="AC19" s="85"/>
      <c r="AD19" s="85"/>
      <c r="AE19" s="85"/>
      <c r="AF19" s="85"/>
      <c r="AG19" s="85"/>
      <c r="AH19" s="85"/>
      <c r="AI19" s="85"/>
      <c r="AJ19" s="85"/>
      <c r="AK19" s="86"/>
      <c r="AM19" s="84"/>
      <c r="AN19" s="85"/>
      <c r="AO19" s="85"/>
      <c r="AP19" s="85"/>
      <c r="AQ19" s="85"/>
      <c r="AR19" s="85"/>
      <c r="AS19" s="85"/>
      <c r="AT19" s="85"/>
      <c r="AU19" s="85"/>
      <c r="AV19" s="85"/>
      <c r="AW19" s="85"/>
      <c r="AX19" s="85"/>
      <c r="AY19" s="85"/>
      <c r="AZ19" s="85"/>
      <c r="BA19" s="85"/>
      <c r="BB19" s="86"/>
    </row>
    <row r="20" spans="1:54" x14ac:dyDescent="0.45">
      <c r="A20" s="59"/>
      <c r="D20" s="101"/>
      <c r="E20" s="60"/>
      <c r="L20" s="61"/>
      <c r="R20" s="115" t="s">
        <v>196</v>
      </c>
      <c r="S20" s="112">
        <f>S6</f>
        <v>0</v>
      </c>
      <c r="T20" s="104" t="s">
        <v>197</v>
      </c>
      <c r="W20" s="84"/>
      <c r="X20" s="85"/>
      <c r="Y20" s="85"/>
      <c r="Z20" s="85"/>
      <c r="AA20" s="85"/>
      <c r="AB20" s="85"/>
      <c r="AC20" s="85"/>
      <c r="AD20" s="85"/>
      <c r="AE20" s="85"/>
      <c r="AF20" s="85"/>
      <c r="AG20" s="85"/>
      <c r="AH20" s="85"/>
      <c r="AI20" s="85"/>
      <c r="AJ20" s="85"/>
      <c r="AK20" s="86"/>
      <c r="AM20" s="84"/>
      <c r="AN20" s="85"/>
      <c r="AO20" s="85"/>
      <c r="AP20" s="85"/>
      <c r="AQ20" s="85"/>
      <c r="AR20" s="85"/>
      <c r="AS20" s="85"/>
      <c r="AT20" s="85"/>
      <c r="AU20" s="85"/>
      <c r="AV20" s="85"/>
      <c r="AW20" s="85"/>
      <c r="AX20" s="85"/>
      <c r="AY20" s="85"/>
      <c r="AZ20" s="85"/>
      <c r="BA20" s="85"/>
      <c r="BB20" s="86"/>
    </row>
    <row r="21" spans="1:54" x14ac:dyDescent="0.45">
      <c r="A21" s="59"/>
      <c r="D21" s="101"/>
      <c r="E21" s="60"/>
      <c r="L21" s="61"/>
      <c r="R21" s="116" t="s">
        <v>198</v>
      </c>
      <c r="S21" s="118">
        <f>S7+S8</f>
        <v>0</v>
      </c>
      <c r="T21" s="103" t="s">
        <v>199</v>
      </c>
      <c r="W21" s="84"/>
      <c r="X21" s="85"/>
      <c r="Y21" s="85"/>
      <c r="Z21" s="85"/>
      <c r="AA21" s="85"/>
      <c r="AB21" s="85"/>
      <c r="AC21" s="85"/>
      <c r="AD21" s="85"/>
      <c r="AE21" s="85"/>
      <c r="AF21" s="85"/>
      <c r="AG21" s="85"/>
      <c r="AH21" s="85"/>
      <c r="AI21" s="85"/>
      <c r="AJ21" s="85"/>
      <c r="AK21" s="86"/>
      <c r="AM21" s="84"/>
      <c r="AN21" s="85"/>
      <c r="AO21" s="85"/>
      <c r="AP21" s="85"/>
      <c r="AQ21" s="85"/>
      <c r="AR21" s="85"/>
      <c r="AS21" s="85"/>
      <c r="AT21" s="85"/>
      <c r="AU21" s="85"/>
      <c r="AV21" s="85"/>
      <c r="AW21" s="85"/>
      <c r="AX21" s="85"/>
      <c r="AY21" s="85"/>
      <c r="AZ21" s="85"/>
      <c r="BA21" s="85"/>
      <c r="BB21" s="86"/>
    </row>
    <row r="22" spans="1:54" x14ac:dyDescent="0.45">
      <c r="A22" s="59"/>
      <c r="D22" s="101"/>
      <c r="E22" s="60"/>
      <c r="L22" s="61"/>
      <c r="R22" s="115" t="s">
        <v>200</v>
      </c>
      <c r="S22" s="112">
        <f>S13</f>
        <v>0</v>
      </c>
      <c r="T22" s="104" t="s">
        <v>201</v>
      </c>
      <c r="W22" s="84"/>
      <c r="X22" s="85"/>
      <c r="Y22" s="85"/>
      <c r="Z22" s="85"/>
      <c r="AA22" s="85"/>
      <c r="AB22" s="85"/>
      <c r="AC22" s="85"/>
      <c r="AD22" s="85"/>
      <c r="AE22" s="85"/>
      <c r="AF22" s="85"/>
      <c r="AG22" s="85"/>
      <c r="AH22" s="85"/>
      <c r="AI22" s="85"/>
      <c r="AJ22" s="85"/>
      <c r="AK22" s="86"/>
      <c r="AM22" s="84"/>
      <c r="AN22" s="85"/>
      <c r="AO22" s="85"/>
      <c r="AP22" s="85"/>
      <c r="AQ22" s="85"/>
      <c r="AR22" s="85"/>
      <c r="AS22" s="85"/>
      <c r="AT22" s="85"/>
      <c r="AU22" s="85"/>
      <c r="AV22" s="85"/>
      <c r="AW22" s="85"/>
      <c r="AX22" s="85"/>
      <c r="AY22" s="85"/>
      <c r="AZ22" s="85"/>
      <c r="BA22" s="85"/>
      <c r="BB22" s="86"/>
    </row>
    <row r="23" spans="1:54" x14ac:dyDescent="0.45">
      <c r="A23" s="59"/>
      <c r="D23" s="101"/>
      <c r="E23" s="60"/>
      <c r="L23" s="61"/>
      <c r="R23" s="116" t="s">
        <v>202</v>
      </c>
      <c r="S23" s="118">
        <f>S12+S15</f>
        <v>0</v>
      </c>
      <c r="T23" s="103" t="s">
        <v>203</v>
      </c>
      <c r="W23" s="84"/>
      <c r="X23" s="85"/>
      <c r="Y23" s="85"/>
      <c r="Z23" s="85"/>
      <c r="AA23" s="85"/>
      <c r="AB23" s="85"/>
      <c r="AC23" s="85"/>
      <c r="AD23" s="85"/>
      <c r="AE23" s="85"/>
      <c r="AF23" s="85"/>
      <c r="AG23" s="85"/>
      <c r="AH23" s="85"/>
      <c r="AI23" s="85" t="s">
        <v>204</v>
      </c>
      <c r="AJ23" s="85"/>
      <c r="AK23" s="86"/>
      <c r="AM23" s="84"/>
      <c r="AN23" s="85"/>
      <c r="AO23" s="85"/>
      <c r="AP23" s="85"/>
      <c r="AQ23" s="85"/>
      <c r="AR23" s="85"/>
      <c r="AS23" s="85"/>
      <c r="AT23" s="85"/>
      <c r="AU23" s="85"/>
      <c r="AV23" s="85"/>
      <c r="AW23" s="85"/>
      <c r="AX23" s="85"/>
      <c r="AY23" s="85"/>
      <c r="AZ23" s="85" t="s">
        <v>204</v>
      </c>
      <c r="BA23" s="85"/>
      <c r="BB23" s="86"/>
    </row>
    <row r="24" spans="1:54" x14ac:dyDescent="0.45">
      <c r="A24" s="59"/>
      <c r="D24" s="101"/>
      <c r="E24" s="60"/>
      <c r="L24" s="61"/>
      <c r="R24" s="117" t="s">
        <v>205</v>
      </c>
      <c r="S24" s="112">
        <f>S15+S14</f>
        <v>0</v>
      </c>
      <c r="T24" s="75"/>
      <c r="W24" s="84"/>
      <c r="X24" s="85"/>
      <c r="Y24" s="85"/>
      <c r="Z24" s="85"/>
      <c r="AA24" s="85"/>
      <c r="AB24" s="85"/>
      <c r="AC24" s="85"/>
      <c r="AD24" s="85"/>
      <c r="AE24" s="85"/>
      <c r="AF24" s="85"/>
      <c r="AG24" s="85"/>
      <c r="AH24" s="85"/>
      <c r="AI24" s="85"/>
      <c r="AJ24" s="85"/>
      <c r="AK24" s="86"/>
      <c r="AM24" s="84"/>
      <c r="AN24" s="85"/>
      <c r="AO24" s="85"/>
      <c r="AP24" s="85"/>
      <c r="AQ24" s="85"/>
      <c r="AR24" s="85"/>
      <c r="AS24" s="85"/>
      <c r="AT24" s="85"/>
      <c r="AU24" s="85"/>
      <c r="AV24" s="85"/>
      <c r="AW24" s="85"/>
      <c r="AX24" s="85"/>
      <c r="AY24" s="85"/>
      <c r="AZ24" s="85"/>
      <c r="BA24" s="85"/>
      <c r="BB24" s="86"/>
    </row>
    <row r="25" spans="1:54" x14ac:dyDescent="0.45">
      <c r="A25" s="59"/>
      <c r="D25" s="101"/>
      <c r="E25" s="60"/>
      <c r="L25" s="61"/>
      <c r="S25" s="51"/>
      <c r="W25" s="84"/>
      <c r="X25" s="85"/>
      <c r="Y25" s="85"/>
      <c r="Z25" s="85"/>
      <c r="AA25" s="85"/>
      <c r="AB25" s="85"/>
      <c r="AC25" s="85"/>
      <c r="AD25" s="85"/>
      <c r="AE25" s="85"/>
      <c r="AF25" s="85"/>
      <c r="AG25" s="85"/>
      <c r="AH25" s="85"/>
      <c r="AI25" t="s">
        <v>206</v>
      </c>
      <c r="AJ25" s="85"/>
      <c r="AK25" s="86"/>
      <c r="AM25" s="84"/>
      <c r="AN25" s="85"/>
      <c r="AO25" s="85"/>
      <c r="AP25" s="85"/>
      <c r="AQ25" s="85"/>
      <c r="AR25" s="85"/>
      <c r="AS25" s="85"/>
      <c r="AT25" s="85"/>
      <c r="AU25" s="85"/>
      <c r="AV25" s="85"/>
      <c r="AW25" s="85"/>
      <c r="AX25" s="85"/>
      <c r="AY25" s="85"/>
      <c r="AZ25" t="s">
        <v>206</v>
      </c>
      <c r="BA25" s="85"/>
      <c r="BB25" s="86"/>
    </row>
    <row r="26" spans="1:54" x14ac:dyDescent="0.45">
      <c r="A26" s="59"/>
      <c r="D26" s="101"/>
      <c r="E26" s="60"/>
      <c r="L26" s="61"/>
      <c r="O26" s="8" t="s">
        <v>207</v>
      </c>
      <c r="R26" s="72" t="s">
        <v>208</v>
      </c>
      <c r="S26" s="106" t="s">
        <v>209</v>
      </c>
      <c r="W26" s="84"/>
      <c r="X26" s="85"/>
      <c r="Y26" s="85"/>
      <c r="Z26" s="85"/>
      <c r="AA26" s="85"/>
      <c r="AB26" s="85"/>
      <c r="AC26" s="85"/>
      <c r="AD26" s="85"/>
      <c r="AE26" s="85"/>
      <c r="AF26" s="85"/>
      <c r="AG26" s="85"/>
      <c r="AH26" s="85"/>
      <c r="AI26" s="85"/>
      <c r="AJ26" s="85"/>
      <c r="AK26" s="86"/>
      <c r="AM26" s="84"/>
      <c r="AN26" s="85"/>
      <c r="AO26" s="85"/>
      <c r="AP26" s="85"/>
      <c r="AQ26" s="85"/>
      <c r="AR26" s="85"/>
      <c r="AS26" s="85"/>
      <c r="AT26" s="85"/>
      <c r="AU26" s="85"/>
      <c r="AV26" s="85"/>
      <c r="AW26" s="85"/>
      <c r="AX26" s="85"/>
      <c r="AY26" s="85"/>
      <c r="AZ26" s="85"/>
      <c r="BA26" s="85"/>
      <c r="BB26" s="86"/>
    </row>
    <row r="27" spans="1:54" x14ac:dyDescent="0.45">
      <c r="A27" s="59"/>
      <c r="D27" s="101"/>
      <c r="E27" s="60"/>
      <c r="L27" s="61"/>
      <c r="O27" s="8"/>
      <c r="R27" s="123">
        <f>S41</f>
        <v>0</v>
      </c>
      <c r="S27" s="112">
        <f>S42</f>
        <v>0</v>
      </c>
      <c r="W27" s="84"/>
      <c r="X27" s="85"/>
      <c r="Y27" s="85"/>
      <c r="Z27" s="85"/>
      <c r="AA27" s="85"/>
      <c r="AB27" s="85"/>
      <c r="AC27" s="85"/>
      <c r="AD27" s="85"/>
      <c r="AE27" s="85"/>
      <c r="AF27" s="85"/>
      <c r="AG27" s="85"/>
      <c r="AH27" s="85"/>
      <c r="AI27" s="85"/>
      <c r="AJ27" s="85"/>
      <c r="AK27" s="86"/>
      <c r="AM27" s="84"/>
      <c r="AN27" s="85"/>
      <c r="AO27" s="85"/>
      <c r="AP27" s="85"/>
      <c r="AQ27" s="85"/>
      <c r="AR27" s="85"/>
      <c r="AS27" s="85"/>
      <c r="AT27" s="85"/>
      <c r="AU27" s="85"/>
      <c r="AV27" s="85"/>
      <c r="AW27" s="85"/>
      <c r="AX27" s="85"/>
      <c r="AY27" s="85"/>
      <c r="AZ27" s="85"/>
      <c r="BA27" s="85"/>
      <c r="BB27" s="86"/>
    </row>
    <row r="28" spans="1:54" x14ac:dyDescent="0.45">
      <c r="A28" s="59"/>
      <c r="D28" s="101"/>
      <c r="E28" s="60"/>
      <c r="L28" s="61"/>
      <c r="S28" s="51"/>
      <c r="W28" s="84"/>
      <c r="X28" s="85"/>
      <c r="Y28" s="85"/>
      <c r="Z28" s="85"/>
      <c r="AA28" s="85"/>
      <c r="AB28" s="85"/>
      <c r="AC28" s="85"/>
      <c r="AD28" s="85"/>
      <c r="AE28" s="85"/>
      <c r="AF28" s="85"/>
      <c r="AG28" s="85"/>
      <c r="AH28" s="85"/>
      <c r="AI28" s="85"/>
      <c r="AJ28" s="85"/>
      <c r="AK28" s="86"/>
      <c r="AM28" s="84"/>
      <c r="AN28" s="85"/>
      <c r="AO28" s="85"/>
      <c r="AP28" s="85"/>
      <c r="AQ28" s="85"/>
      <c r="AR28" s="85"/>
      <c r="AS28" s="85"/>
      <c r="AT28" s="85"/>
      <c r="AU28" s="85"/>
      <c r="AV28" s="85"/>
      <c r="AW28" s="85"/>
      <c r="AX28" s="85"/>
      <c r="AY28" s="85"/>
      <c r="AZ28" s="85"/>
      <c r="BA28" s="85"/>
      <c r="BB28" s="86"/>
    </row>
    <row r="29" spans="1:54" x14ac:dyDescent="0.45">
      <c r="A29" s="59"/>
      <c r="D29" s="101"/>
      <c r="E29" s="60"/>
      <c r="L29" s="61"/>
      <c r="M29" s="60"/>
      <c r="N29" s="60"/>
      <c r="O29" s="8" t="s">
        <v>210</v>
      </c>
      <c r="R29" s="72" t="s">
        <v>211</v>
      </c>
      <c r="S29" s="106" t="s">
        <v>151</v>
      </c>
      <c r="W29" s="84"/>
      <c r="X29" s="85"/>
      <c r="Y29" s="85"/>
      <c r="Z29" s="85"/>
      <c r="AA29" s="85"/>
      <c r="AB29" s="85"/>
      <c r="AC29" s="85"/>
      <c r="AD29" s="85"/>
      <c r="AE29" s="85"/>
      <c r="AF29" s="85"/>
      <c r="AG29" s="85"/>
      <c r="AH29" s="85"/>
      <c r="AI29" s="85"/>
      <c r="AJ29" s="85"/>
      <c r="AK29" s="86"/>
      <c r="AM29" s="84"/>
      <c r="AN29" s="85"/>
      <c r="AO29" s="85"/>
      <c r="AP29" s="85"/>
      <c r="AQ29" s="85"/>
      <c r="AR29" s="85"/>
      <c r="AS29" s="85"/>
      <c r="AT29" s="85"/>
      <c r="AU29" s="85"/>
      <c r="AV29" s="85"/>
      <c r="AW29" s="85"/>
      <c r="AX29" s="85"/>
      <c r="AY29" s="85"/>
      <c r="AZ29" s="85"/>
      <c r="BA29" s="85"/>
      <c r="BB29" s="86"/>
    </row>
    <row r="30" spans="1:54" x14ac:dyDescent="0.45">
      <c r="A30" s="59"/>
      <c r="D30" s="101"/>
      <c r="E30" s="60"/>
      <c r="L30" s="61"/>
      <c r="M30" s="60"/>
      <c r="N30" s="60"/>
      <c r="R30" s="116" t="s">
        <v>155</v>
      </c>
      <c r="S30" s="118">
        <f>SUMIF($P$6:$P$16,R30,$S$6:$S$16)</f>
        <v>0</v>
      </c>
      <c r="W30" s="84"/>
      <c r="X30" s="85"/>
      <c r="Y30" s="85"/>
      <c r="Z30" s="85"/>
      <c r="AA30" s="85"/>
      <c r="AB30" s="85"/>
      <c r="AC30" s="85"/>
      <c r="AD30" s="85"/>
      <c r="AE30" s="85"/>
      <c r="AF30" s="85"/>
      <c r="AG30" s="85"/>
      <c r="AH30" s="85"/>
      <c r="AI30" s="85"/>
      <c r="AJ30" s="85"/>
      <c r="AK30" s="86"/>
      <c r="AM30" s="84"/>
      <c r="AN30" s="85"/>
      <c r="AO30" s="85"/>
      <c r="AP30" s="85"/>
      <c r="AQ30" s="85"/>
      <c r="AR30" s="85"/>
      <c r="AS30" s="85"/>
      <c r="AT30" s="85"/>
      <c r="AU30" s="85"/>
      <c r="AV30" s="85"/>
      <c r="AW30" s="85"/>
      <c r="AX30" s="85"/>
      <c r="AY30" s="85"/>
      <c r="AZ30" s="85"/>
      <c r="BA30" s="85"/>
      <c r="BB30" s="86"/>
    </row>
    <row r="31" spans="1:54" x14ac:dyDescent="0.45">
      <c r="A31" s="59"/>
      <c r="D31" s="101"/>
      <c r="E31" s="60"/>
      <c r="L31" s="61"/>
      <c r="M31" s="60"/>
      <c r="N31" s="60"/>
      <c r="R31" s="115" t="s">
        <v>156</v>
      </c>
      <c r="S31" s="112">
        <f>SUMIF($Q$6:$Q$16,R31,$S$6:$S$16)</f>
        <v>0</v>
      </c>
      <c r="W31" s="84"/>
      <c r="X31" s="85"/>
      <c r="Y31" s="85"/>
      <c r="Z31" s="85"/>
      <c r="AA31" s="85"/>
      <c r="AB31" s="85"/>
      <c r="AC31" s="85"/>
      <c r="AD31" s="85"/>
      <c r="AE31" s="85"/>
      <c r="AF31" s="85"/>
      <c r="AG31" s="85"/>
      <c r="AH31" s="85"/>
      <c r="AI31" s="85"/>
      <c r="AJ31" s="85"/>
      <c r="AK31" s="86"/>
      <c r="AM31" s="84"/>
      <c r="AN31" s="85"/>
      <c r="AO31" s="85"/>
      <c r="AP31" s="85"/>
      <c r="AQ31" s="85"/>
      <c r="AR31" s="85"/>
      <c r="AS31" s="85"/>
      <c r="AT31" s="85"/>
      <c r="AU31" s="85"/>
      <c r="AV31" s="85"/>
      <c r="AW31" s="85"/>
      <c r="AX31" s="85"/>
      <c r="AY31" s="85"/>
      <c r="AZ31" s="85"/>
      <c r="BA31" s="85"/>
      <c r="BB31" s="86"/>
    </row>
    <row r="32" spans="1:54" x14ac:dyDescent="0.45">
      <c r="A32" s="59"/>
      <c r="D32" s="101"/>
      <c r="L32" s="62"/>
      <c r="R32" s="116" t="s">
        <v>163</v>
      </c>
      <c r="S32" s="118">
        <f>SUMIF($Q$6:$Q$16,R32,$S$6:$S$16)</f>
        <v>0</v>
      </c>
      <c r="W32" s="84"/>
      <c r="X32" s="85"/>
      <c r="Y32" s="85"/>
      <c r="Z32" s="85"/>
      <c r="AA32" s="85"/>
      <c r="AB32" s="85"/>
      <c r="AC32" s="85"/>
      <c r="AD32" s="85"/>
      <c r="AE32" s="85"/>
      <c r="AF32" s="85"/>
      <c r="AG32" s="85"/>
      <c r="AH32" s="85"/>
      <c r="AI32" s="85"/>
      <c r="AJ32" s="85"/>
      <c r="AK32" s="86"/>
      <c r="AM32" s="84"/>
      <c r="AN32" s="85"/>
      <c r="AO32" s="85"/>
      <c r="AP32" s="85"/>
      <c r="AQ32" s="85"/>
      <c r="AR32" s="85"/>
      <c r="AS32" s="85"/>
      <c r="AT32" s="85"/>
      <c r="AU32" s="85"/>
      <c r="AV32" s="85"/>
      <c r="AW32" s="85"/>
      <c r="AX32" s="85"/>
      <c r="AY32" s="85"/>
      <c r="AZ32" s="85"/>
      <c r="BA32" s="85"/>
      <c r="BB32" s="86"/>
    </row>
    <row r="33" spans="1:54" x14ac:dyDescent="0.45">
      <c r="A33" s="59"/>
      <c r="D33" s="101"/>
      <c r="E33" s="60"/>
      <c r="L33" s="61"/>
      <c r="M33" s="60"/>
      <c r="N33" s="60"/>
      <c r="R33" s="115" t="s">
        <v>171</v>
      </c>
      <c r="S33" s="112">
        <f>SUMIF($Q$6:$Q$16,R33,$S$6:$S$16)</f>
        <v>0</v>
      </c>
      <c r="W33" s="84"/>
      <c r="X33" s="85"/>
      <c r="Y33" s="85"/>
      <c r="Z33" s="85"/>
      <c r="AA33" s="85"/>
      <c r="AB33" s="85"/>
      <c r="AC33" s="85"/>
      <c r="AD33" s="85"/>
      <c r="AE33" s="85"/>
      <c r="AF33" s="85"/>
      <c r="AG33" s="85"/>
      <c r="AH33" s="85"/>
      <c r="AI33" s="85"/>
      <c r="AJ33" s="85"/>
      <c r="AK33" s="86"/>
      <c r="AM33" s="84"/>
      <c r="AN33" s="85"/>
      <c r="AO33" s="85"/>
      <c r="AP33" s="85"/>
      <c r="AQ33" s="85"/>
      <c r="AR33" s="85"/>
      <c r="AS33" s="85"/>
      <c r="AT33" s="85"/>
      <c r="AU33" s="85"/>
      <c r="AV33" s="85"/>
      <c r="AW33" s="85"/>
      <c r="AX33" s="85"/>
      <c r="AY33" s="85"/>
      <c r="AZ33" s="85"/>
      <c r="BA33" s="85"/>
      <c r="BB33" s="86"/>
    </row>
    <row r="34" spans="1:54" x14ac:dyDescent="0.45">
      <c r="A34" s="59"/>
      <c r="D34" s="101"/>
      <c r="E34" s="60"/>
      <c r="L34" s="61"/>
      <c r="M34" s="60"/>
      <c r="N34" s="60"/>
      <c r="R34" s="116" t="s">
        <v>174</v>
      </c>
      <c r="S34" s="118">
        <f>SUMIF($Q$6:$Q$16,R34,$S$6:$S$16)</f>
        <v>0</v>
      </c>
      <c r="W34" s="84"/>
      <c r="X34" s="85"/>
      <c r="Y34" s="85"/>
      <c r="Z34" s="85"/>
      <c r="AA34" s="85"/>
      <c r="AB34" s="85"/>
      <c r="AC34" s="85"/>
      <c r="AD34" s="85"/>
      <c r="AE34" s="85"/>
      <c r="AF34" s="85"/>
      <c r="AG34" s="85"/>
      <c r="AH34" s="85"/>
      <c r="AI34" s="85"/>
      <c r="AJ34" s="85"/>
      <c r="AK34" s="86"/>
      <c r="AM34" s="84"/>
      <c r="AN34" s="85"/>
      <c r="AO34" s="85"/>
      <c r="AP34" s="85"/>
      <c r="AQ34" s="85"/>
      <c r="AR34" s="85"/>
      <c r="AS34" s="85"/>
      <c r="AT34" s="85"/>
      <c r="AU34" s="85"/>
      <c r="AV34" s="85"/>
      <c r="AW34" s="85"/>
      <c r="AX34" s="85"/>
      <c r="AY34" s="85"/>
      <c r="AZ34" s="85"/>
      <c r="BA34" s="85"/>
      <c r="BB34" s="86"/>
    </row>
    <row r="35" spans="1:54" x14ac:dyDescent="0.45">
      <c r="A35" s="59"/>
      <c r="D35" s="101"/>
      <c r="E35" s="60"/>
      <c r="L35" s="61"/>
      <c r="M35" s="60"/>
      <c r="N35" s="60"/>
      <c r="R35" s="117" t="s">
        <v>181</v>
      </c>
      <c r="S35" s="112">
        <f>SUMIF($Q$6:$Q$16,R35,$S$6:$S$16)</f>
        <v>0</v>
      </c>
      <c r="W35" s="84"/>
      <c r="X35" s="85"/>
      <c r="Y35" s="85"/>
      <c r="Z35" s="85"/>
      <c r="AA35" s="85"/>
      <c r="AB35" s="85"/>
      <c r="AC35" s="85"/>
      <c r="AD35" s="85"/>
      <c r="AE35" s="85"/>
      <c r="AF35" s="85"/>
      <c r="AG35" s="85"/>
      <c r="AH35" s="85"/>
      <c r="AI35" s="85"/>
      <c r="AJ35" s="85"/>
      <c r="AK35" s="86"/>
      <c r="AM35" s="84"/>
      <c r="AN35" s="85"/>
      <c r="AO35" s="85"/>
      <c r="AP35" s="85"/>
      <c r="AQ35" s="85"/>
      <c r="AR35" s="85"/>
      <c r="AS35" s="85"/>
      <c r="AT35" s="85"/>
      <c r="AU35" s="85"/>
      <c r="AV35" s="85"/>
      <c r="AW35" s="85"/>
      <c r="AX35" s="85"/>
      <c r="AY35" s="85"/>
      <c r="AZ35" s="85"/>
      <c r="BA35" s="85"/>
      <c r="BB35" s="86"/>
    </row>
    <row r="36" spans="1:54" x14ac:dyDescent="0.45">
      <c r="A36" s="59"/>
      <c r="D36" s="101"/>
      <c r="E36" s="60"/>
      <c r="L36" s="61"/>
      <c r="M36" s="60"/>
      <c r="N36" s="60"/>
      <c r="S36" s="119"/>
      <c r="W36" s="84"/>
      <c r="X36" s="85"/>
      <c r="Y36" s="85"/>
      <c r="Z36" s="85"/>
      <c r="AA36" s="85"/>
      <c r="AB36" s="85"/>
      <c r="AC36" s="85"/>
      <c r="AD36" s="85"/>
      <c r="AE36" s="85"/>
      <c r="AF36" s="85"/>
      <c r="AG36" s="85"/>
      <c r="AH36" s="85"/>
      <c r="AI36" s="85"/>
      <c r="AJ36" s="85"/>
      <c r="AK36" s="86"/>
      <c r="AM36" s="84"/>
      <c r="AN36" s="85"/>
      <c r="AO36" s="85"/>
      <c r="AP36" s="85"/>
      <c r="AQ36" s="85"/>
      <c r="AR36" s="85"/>
      <c r="AS36" s="85"/>
      <c r="AT36" s="85"/>
      <c r="AU36" s="85"/>
      <c r="AV36" s="85"/>
      <c r="AW36" s="85"/>
      <c r="AX36" s="85"/>
      <c r="AY36" s="85"/>
      <c r="AZ36" s="85"/>
      <c r="BA36" s="85"/>
      <c r="BB36" s="86"/>
    </row>
    <row r="37" spans="1:54" x14ac:dyDescent="0.45">
      <c r="A37" s="59"/>
      <c r="D37" s="101"/>
      <c r="E37" s="60"/>
      <c r="L37" s="61"/>
      <c r="M37" s="60"/>
      <c r="N37" s="60"/>
      <c r="O37" s="8" t="s">
        <v>212</v>
      </c>
      <c r="R37" s="106" t="s">
        <v>213</v>
      </c>
      <c r="S37" s="106" t="s">
        <v>214</v>
      </c>
      <c r="W37" s="84"/>
      <c r="X37" s="85"/>
      <c r="Y37" s="85"/>
      <c r="Z37" s="85"/>
      <c r="AA37" s="85"/>
      <c r="AB37" s="85"/>
      <c r="AC37" s="85"/>
      <c r="AD37" s="85"/>
      <c r="AE37" s="85"/>
      <c r="AF37" s="85"/>
      <c r="AG37" s="85"/>
      <c r="AH37" s="85"/>
      <c r="AI37" s="85"/>
      <c r="AJ37" s="85"/>
      <c r="AK37" s="86"/>
      <c r="AM37" s="84"/>
      <c r="AN37" s="85"/>
      <c r="AO37" s="85"/>
      <c r="AP37" s="85"/>
      <c r="AQ37" s="85"/>
      <c r="AR37" s="85"/>
      <c r="AS37" s="85"/>
      <c r="AT37" s="85"/>
      <c r="AU37" s="85"/>
      <c r="AV37" s="85"/>
      <c r="AW37" s="85"/>
      <c r="AX37" s="85"/>
      <c r="AY37" s="85"/>
      <c r="AZ37" s="85"/>
      <c r="BA37" s="85"/>
      <c r="BB37" s="86"/>
    </row>
    <row r="38" spans="1:54" x14ac:dyDescent="0.45">
      <c r="A38" s="59"/>
      <c r="D38" s="101"/>
      <c r="E38" s="60"/>
      <c r="L38" s="61"/>
      <c r="M38" s="60"/>
      <c r="N38" s="60"/>
      <c r="R38" s="120">
        <f>S13+S15</f>
        <v>0</v>
      </c>
      <c r="S38" s="118">
        <f>S6+E8</f>
        <v>0</v>
      </c>
      <c r="W38" s="84"/>
      <c r="X38" s="85"/>
      <c r="Y38" s="85"/>
      <c r="Z38" s="85"/>
      <c r="AA38" s="85"/>
      <c r="AB38" s="85"/>
      <c r="AC38" s="85"/>
      <c r="AD38" s="85"/>
      <c r="AE38" s="85"/>
      <c r="AF38" s="85"/>
      <c r="AG38" s="85"/>
      <c r="AH38" s="85"/>
      <c r="AI38" s="85"/>
      <c r="AJ38" s="85"/>
      <c r="AK38" s="86"/>
      <c r="AM38" s="84"/>
      <c r="AN38" s="85"/>
      <c r="AO38" s="85"/>
      <c r="AP38" s="85"/>
      <c r="AQ38" s="85"/>
      <c r="AR38" s="85"/>
      <c r="AS38" s="85"/>
      <c r="AT38" s="85"/>
      <c r="AU38" s="85"/>
      <c r="AV38" s="85"/>
      <c r="AW38" s="85"/>
      <c r="AX38" s="85"/>
      <c r="AY38" s="85"/>
      <c r="AZ38" s="85"/>
      <c r="BA38" s="85"/>
      <c r="BB38" s="86"/>
    </row>
    <row r="39" spans="1:54" x14ac:dyDescent="0.45">
      <c r="A39" s="59"/>
      <c r="D39" s="101"/>
      <c r="E39" s="60"/>
      <c r="L39" s="61"/>
      <c r="M39" s="60"/>
      <c r="N39" s="60"/>
      <c r="S39" s="51"/>
      <c r="W39" s="84"/>
      <c r="X39" s="85"/>
      <c r="Y39" s="85"/>
      <c r="Z39" s="85"/>
      <c r="AA39" s="85"/>
      <c r="AB39" s="85"/>
      <c r="AC39" s="85"/>
      <c r="AD39" s="85"/>
      <c r="AE39" s="85"/>
      <c r="AF39" s="85"/>
      <c r="AG39" s="85"/>
      <c r="AH39" s="85"/>
      <c r="AI39" s="85"/>
      <c r="AJ39" s="85"/>
      <c r="AK39" s="86"/>
      <c r="AM39" s="84"/>
      <c r="AN39" s="85"/>
      <c r="AO39" s="85"/>
      <c r="AP39" s="85"/>
      <c r="AQ39" s="85"/>
      <c r="AR39" s="85"/>
      <c r="AS39" s="85"/>
      <c r="AT39" s="85"/>
      <c r="AU39" s="85"/>
      <c r="AV39" s="85"/>
      <c r="AW39" s="85"/>
      <c r="AX39" s="85"/>
      <c r="AY39" s="85"/>
      <c r="AZ39" s="85"/>
      <c r="BA39" s="85"/>
      <c r="BB39" s="86"/>
    </row>
    <row r="40" spans="1:54" x14ac:dyDescent="0.45">
      <c r="A40" s="59"/>
      <c r="D40" s="101"/>
      <c r="E40" s="60"/>
      <c r="L40" s="61"/>
      <c r="M40" s="60"/>
      <c r="N40" s="60"/>
      <c r="O40" s="8" t="s">
        <v>215</v>
      </c>
      <c r="Q40" s="73" t="s">
        <v>163</v>
      </c>
      <c r="R40" s="96" t="s">
        <v>216</v>
      </c>
      <c r="S40" s="96" t="s">
        <v>217</v>
      </c>
      <c r="T40" s="98" t="s">
        <v>218</v>
      </c>
      <c r="W40" s="84"/>
      <c r="X40" s="85"/>
      <c r="Y40" s="85"/>
      <c r="Z40" s="85"/>
      <c r="AA40" s="85"/>
      <c r="AB40" s="85"/>
      <c r="AC40" s="85"/>
      <c r="AD40" s="85"/>
      <c r="AE40" s="85"/>
      <c r="AF40" s="85"/>
      <c r="AG40" s="85"/>
      <c r="AH40" s="85"/>
      <c r="AI40" s="85"/>
      <c r="AJ40" s="85"/>
      <c r="AK40" s="86"/>
      <c r="AM40" s="84"/>
      <c r="AN40" s="85"/>
      <c r="AO40" s="85"/>
      <c r="AP40" s="85"/>
      <c r="AQ40" s="85"/>
      <c r="AR40" s="85"/>
      <c r="AS40" s="85"/>
      <c r="AT40" s="85"/>
      <c r="AU40" s="85"/>
      <c r="AV40" s="85"/>
      <c r="AW40" s="85"/>
      <c r="AX40" s="85"/>
      <c r="AY40" s="85"/>
      <c r="AZ40" s="85"/>
      <c r="BA40" s="85"/>
      <c r="BB40" s="86"/>
    </row>
    <row r="41" spans="1:54" x14ac:dyDescent="0.45">
      <c r="A41" s="59"/>
      <c r="D41" s="101"/>
      <c r="E41" s="60"/>
      <c r="L41" s="61"/>
      <c r="M41" s="60"/>
      <c r="N41" s="60"/>
      <c r="Q41" s="118" t="s">
        <v>156</v>
      </c>
      <c r="R41" s="118">
        <f>S13</f>
        <v>0</v>
      </c>
      <c r="S41" s="118">
        <f>S38-R41-S23</f>
        <v>0</v>
      </c>
      <c r="T41" s="118" t="s">
        <v>219</v>
      </c>
      <c r="W41" s="84"/>
      <c r="X41" s="85"/>
      <c r="Y41" s="85"/>
      <c r="Z41" s="85"/>
      <c r="AA41" s="85"/>
      <c r="AB41" s="85"/>
      <c r="AC41" s="85"/>
      <c r="AD41" s="85"/>
      <c r="AE41" s="85"/>
      <c r="AF41" s="85"/>
      <c r="AG41" s="85"/>
      <c r="AH41" s="85"/>
      <c r="AI41" s="85"/>
      <c r="AJ41" s="85"/>
      <c r="AK41" s="86"/>
      <c r="AM41" s="84"/>
      <c r="BB41" s="86"/>
    </row>
    <row r="42" spans="1:54" x14ac:dyDescent="0.45">
      <c r="A42" s="59"/>
      <c r="D42" s="101"/>
      <c r="E42" s="60"/>
      <c r="L42" s="61"/>
      <c r="M42" s="60"/>
      <c r="N42" s="60"/>
      <c r="Q42" s="112" t="s">
        <v>163</v>
      </c>
      <c r="R42" s="112">
        <f>S11+S12+S15</f>
        <v>0</v>
      </c>
      <c r="S42" s="112">
        <f>(E9+S7+S8+S16+S23)-R42</f>
        <v>0</v>
      </c>
      <c r="T42" s="112" t="s">
        <v>220</v>
      </c>
      <c r="W42" s="84"/>
      <c r="AK42" s="86"/>
      <c r="AM42" s="84"/>
      <c r="BB42" s="86"/>
    </row>
    <row r="43" spans="1:54" x14ac:dyDescent="0.45">
      <c r="A43" s="59"/>
      <c r="D43" s="101"/>
      <c r="E43" s="60"/>
      <c r="L43" s="61"/>
      <c r="M43" s="60"/>
      <c r="N43" s="60"/>
      <c r="W43" s="84"/>
      <c r="AK43" s="86"/>
      <c r="AM43" s="84"/>
      <c r="BB43" s="86"/>
    </row>
    <row r="44" spans="1:54" x14ac:dyDescent="0.45">
      <c r="A44" s="59"/>
      <c r="D44" s="101"/>
      <c r="E44" s="60"/>
      <c r="L44" s="61"/>
      <c r="M44" s="60"/>
      <c r="N44" s="60"/>
      <c r="S44" s="51"/>
      <c r="W44" s="84"/>
      <c r="AK44" s="86"/>
      <c r="AM44" s="84"/>
      <c r="BB44" s="86"/>
    </row>
    <row r="45" spans="1:54" ht="14.65" thickBot="1" x14ac:dyDescent="0.5">
      <c r="A45" s="59"/>
      <c r="D45" s="101"/>
      <c r="E45" s="60"/>
      <c r="L45" s="61"/>
      <c r="M45" s="60"/>
      <c r="N45" s="60"/>
      <c r="O45" s="8" t="s">
        <v>221</v>
      </c>
      <c r="W45" s="87"/>
      <c r="X45" s="88"/>
      <c r="Y45" s="88"/>
      <c r="Z45" s="88"/>
      <c r="AA45" s="88"/>
      <c r="AB45" s="88"/>
      <c r="AC45" s="88"/>
      <c r="AD45" s="88"/>
      <c r="AE45" s="88"/>
      <c r="AF45" s="88"/>
      <c r="AG45" s="88"/>
      <c r="AH45" s="88"/>
      <c r="AI45" s="88"/>
      <c r="AJ45" s="88"/>
      <c r="AK45" s="89"/>
      <c r="AM45" s="87"/>
      <c r="AN45" s="88"/>
      <c r="AO45" s="88"/>
      <c r="AP45" s="88"/>
      <c r="AQ45" s="88"/>
      <c r="AR45" s="88"/>
      <c r="AS45" s="88"/>
      <c r="AT45" s="88"/>
      <c r="AU45" s="88"/>
      <c r="AV45" s="88"/>
      <c r="AW45" s="88"/>
      <c r="AX45" s="88"/>
      <c r="AY45" s="88"/>
      <c r="AZ45" s="88"/>
      <c r="BA45" s="88"/>
      <c r="BB45" s="89"/>
    </row>
    <row r="46" spans="1:54" ht="14.65" thickBot="1" x14ac:dyDescent="0.5">
      <c r="A46" s="59"/>
      <c r="D46" s="101"/>
      <c r="E46" s="60"/>
      <c r="L46" s="61"/>
      <c r="M46" s="60"/>
      <c r="N46" s="60"/>
      <c r="P46" s="24" t="s">
        <v>222</v>
      </c>
      <c r="R46" s="122">
        <f>S30+S16+E8+E9</f>
        <v>0</v>
      </c>
      <c r="S46" s="125" t="s">
        <v>223</v>
      </c>
    </row>
    <row r="47" spans="1:54" x14ac:dyDescent="0.45">
      <c r="A47" s="59"/>
      <c r="D47" s="101"/>
      <c r="E47" s="60"/>
      <c r="L47" s="61"/>
      <c r="M47" s="60"/>
      <c r="N47" s="60"/>
      <c r="S47" t="s">
        <v>224</v>
      </c>
    </row>
    <row r="48" spans="1:54" ht="14.65" thickBot="1" x14ac:dyDescent="0.5">
      <c r="A48" s="59"/>
      <c r="D48" s="101"/>
      <c r="E48" s="60"/>
      <c r="L48" s="61"/>
      <c r="M48" s="60"/>
      <c r="N48" s="60"/>
      <c r="O48" s="60"/>
      <c r="P48" s="60"/>
      <c r="Q48" s="60"/>
      <c r="R48" s="121">
        <f>S35+S33+S34+S41+S42</f>
        <v>0</v>
      </c>
      <c r="S48" s="105" t="s">
        <v>225</v>
      </c>
      <c r="T48" s="60"/>
    </row>
    <row r="49" spans="1:20" x14ac:dyDescent="0.45">
      <c r="A49" s="59"/>
      <c r="D49" s="101"/>
      <c r="E49" s="60"/>
      <c r="L49" s="61"/>
      <c r="M49" s="60"/>
      <c r="N49" s="60"/>
      <c r="O49" s="60"/>
      <c r="P49" s="60"/>
      <c r="Q49" s="60"/>
      <c r="R49" s="60"/>
      <c r="S49" s="60"/>
      <c r="T49" s="60"/>
    </row>
    <row r="50" spans="1:20" x14ac:dyDescent="0.45">
      <c r="A50" s="59"/>
      <c r="D50" s="101"/>
      <c r="E50" s="60"/>
      <c r="L50" s="61"/>
      <c r="M50" s="60"/>
      <c r="N50" s="60"/>
      <c r="O50" s="60"/>
      <c r="P50" s="60"/>
      <c r="Q50" s="60"/>
      <c r="R50" s="60"/>
      <c r="S50" s="60"/>
      <c r="T50" s="60"/>
    </row>
    <row r="51" spans="1:20" x14ac:dyDescent="0.45">
      <c r="A51" s="59"/>
      <c r="D51" s="101"/>
      <c r="E51" s="60"/>
      <c r="L51" s="61"/>
      <c r="M51" s="60"/>
      <c r="N51" s="60"/>
      <c r="O51" s="60"/>
      <c r="P51" s="60"/>
      <c r="Q51" s="60"/>
      <c r="R51" s="60"/>
      <c r="S51" s="60"/>
      <c r="T51" s="60"/>
    </row>
    <row r="52" spans="1:20" x14ac:dyDescent="0.45">
      <c r="A52" s="59"/>
      <c r="D52" s="101"/>
      <c r="E52" s="60"/>
      <c r="L52" s="61"/>
      <c r="M52" s="60"/>
      <c r="N52" s="60"/>
      <c r="O52" s="60"/>
      <c r="P52" s="60"/>
      <c r="Q52" s="60"/>
      <c r="R52" s="60"/>
      <c r="S52" s="60"/>
      <c r="T52" s="60"/>
    </row>
    <row r="53" spans="1:20" x14ac:dyDescent="0.45">
      <c r="A53" s="59"/>
      <c r="D53" s="101"/>
      <c r="E53" s="60"/>
      <c r="L53" s="61"/>
      <c r="M53" s="60"/>
      <c r="N53" s="60"/>
      <c r="O53" s="60"/>
      <c r="P53" s="60"/>
      <c r="Q53" s="60"/>
      <c r="R53" s="60"/>
      <c r="S53" s="60"/>
      <c r="T53" s="60"/>
    </row>
    <row r="54" spans="1:20" x14ac:dyDescent="0.45">
      <c r="A54" s="59"/>
      <c r="D54" s="101"/>
      <c r="E54" s="60"/>
      <c r="L54" s="61"/>
      <c r="M54" s="60"/>
      <c r="N54" s="60"/>
      <c r="O54" s="60"/>
      <c r="P54" s="60"/>
      <c r="Q54" s="60"/>
      <c r="R54" s="60"/>
      <c r="S54" s="60"/>
      <c r="T54" s="60"/>
    </row>
    <row r="55" spans="1:20" x14ac:dyDescent="0.45">
      <c r="A55" s="59"/>
      <c r="D55" s="101"/>
      <c r="E55" s="60"/>
      <c r="L55" s="61"/>
      <c r="M55" s="60"/>
      <c r="N55" s="60"/>
      <c r="O55" s="60"/>
      <c r="P55" s="60"/>
      <c r="Q55" s="60"/>
      <c r="R55" s="60"/>
      <c r="S55" s="60"/>
      <c r="T55" s="60"/>
    </row>
    <row r="56" spans="1:20" x14ac:dyDescent="0.45">
      <c r="A56" s="59"/>
      <c r="D56" s="101"/>
      <c r="E56" s="60"/>
      <c r="L56" s="61"/>
      <c r="M56" s="60"/>
      <c r="N56" s="60"/>
      <c r="O56" s="60"/>
      <c r="P56" s="60"/>
      <c r="Q56" s="60"/>
      <c r="R56" s="60"/>
      <c r="S56" s="60"/>
      <c r="T56" s="60"/>
    </row>
    <row r="57" spans="1:20" x14ac:dyDescent="0.45">
      <c r="A57" s="59"/>
      <c r="D57" s="101"/>
      <c r="E57" s="60"/>
      <c r="L57" s="61"/>
      <c r="M57" s="60"/>
      <c r="N57" s="60"/>
      <c r="O57" s="60"/>
      <c r="P57" s="60"/>
      <c r="Q57" s="60"/>
      <c r="R57" s="60"/>
      <c r="S57" s="60"/>
      <c r="T57" s="60"/>
    </row>
    <row r="58" spans="1:20" x14ac:dyDescent="0.45">
      <c r="A58" s="59"/>
      <c r="D58" s="101"/>
      <c r="E58" s="60"/>
      <c r="L58" s="61"/>
      <c r="M58" s="60"/>
      <c r="N58" s="60"/>
      <c r="O58" s="60"/>
      <c r="P58" s="60"/>
      <c r="Q58" s="60"/>
      <c r="R58" s="60"/>
      <c r="S58" s="60"/>
      <c r="T58" s="60"/>
    </row>
    <row r="59" spans="1:20" x14ac:dyDescent="0.45">
      <c r="A59" s="59"/>
      <c r="D59" s="101"/>
      <c r="E59" s="60"/>
      <c r="L59" s="61"/>
      <c r="M59" s="60"/>
      <c r="N59" s="60"/>
      <c r="O59" s="60"/>
      <c r="P59" s="60"/>
      <c r="Q59" s="60"/>
      <c r="R59" s="60"/>
      <c r="S59" s="60"/>
      <c r="T59" s="60"/>
    </row>
    <row r="60" spans="1:20" x14ac:dyDescent="0.45">
      <c r="A60" s="59"/>
      <c r="D60" s="101"/>
      <c r="E60" s="60"/>
      <c r="L60" s="61"/>
      <c r="M60" s="60"/>
      <c r="N60" s="60"/>
      <c r="O60" s="60"/>
      <c r="P60" s="60"/>
      <c r="Q60" s="60"/>
      <c r="R60" s="60"/>
      <c r="S60" s="60"/>
      <c r="T60" s="60"/>
    </row>
    <row r="61" spans="1:20" x14ac:dyDescent="0.45">
      <c r="A61" s="59"/>
      <c r="D61" s="101"/>
      <c r="E61" s="60"/>
      <c r="L61" s="61"/>
      <c r="M61" s="60"/>
      <c r="N61" s="60"/>
      <c r="O61" s="60"/>
      <c r="P61" s="60"/>
      <c r="Q61" s="60"/>
      <c r="R61" s="60"/>
      <c r="S61" s="60"/>
      <c r="T61" s="60"/>
    </row>
    <row r="62" spans="1:20" x14ac:dyDescent="0.45">
      <c r="A62" s="59"/>
      <c r="D62" s="101"/>
      <c r="E62" s="60"/>
      <c r="L62" s="61"/>
      <c r="M62" s="60"/>
      <c r="N62" s="60"/>
      <c r="O62" s="60"/>
      <c r="P62" s="60"/>
      <c r="Q62" s="60"/>
      <c r="R62" s="60"/>
      <c r="S62" s="60"/>
      <c r="T62" s="60"/>
    </row>
    <row r="63" spans="1:20" x14ac:dyDescent="0.45">
      <c r="A63" s="59"/>
      <c r="D63" s="101"/>
      <c r="E63" s="60"/>
      <c r="L63" s="61"/>
      <c r="M63" s="60"/>
      <c r="N63" s="60"/>
      <c r="O63" s="60"/>
      <c r="P63" s="60"/>
      <c r="Q63" s="60"/>
      <c r="R63" s="60"/>
      <c r="S63" s="60"/>
      <c r="T63" s="60"/>
    </row>
    <row r="64" spans="1:20" x14ac:dyDescent="0.45">
      <c r="A64" s="59"/>
      <c r="D64" s="101"/>
      <c r="E64" s="60"/>
      <c r="L64" s="61"/>
      <c r="M64" s="60"/>
      <c r="N64" s="60"/>
      <c r="O64" s="60"/>
      <c r="P64" s="60"/>
      <c r="Q64" s="60"/>
      <c r="R64" s="60"/>
      <c r="S64" s="60"/>
      <c r="T64" s="60"/>
    </row>
    <row r="65" spans="1:20" x14ac:dyDescent="0.45">
      <c r="A65" s="59"/>
      <c r="D65" s="101"/>
      <c r="E65" s="60"/>
      <c r="L65" s="61"/>
      <c r="M65" s="60"/>
      <c r="N65" s="60"/>
      <c r="O65" s="60"/>
      <c r="P65" s="60"/>
      <c r="Q65" s="60"/>
      <c r="R65" s="60"/>
      <c r="S65" s="60"/>
      <c r="T65" s="60"/>
    </row>
    <row r="66" spans="1:20" x14ac:dyDescent="0.45">
      <c r="A66" s="59"/>
      <c r="D66" s="101"/>
      <c r="E66" s="60"/>
      <c r="L66" s="61"/>
      <c r="M66" s="60"/>
      <c r="N66" s="60"/>
      <c r="O66" s="60"/>
      <c r="P66" s="60"/>
      <c r="Q66" s="60"/>
      <c r="R66" s="60"/>
      <c r="S66" s="60"/>
      <c r="T66" s="60"/>
    </row>
    <row r="67" spans="1:20" x14ac:dyDescent="0.45">
      <c r="A67" s="59"/>
      <c r="D67" s="101"/>
      <c r="E67" s="60"/>
      <c r="L67" s="61"/>
      <c r="M67" s="60"/>
      <c r="N67" s="60"/>
      <c r="O67" s="60"/>
      <c r="P67" s="60"/>
      <c r="Q67" s="60"/>
      <c r="R67" s="60"/>
      <c r="S67" s="60"/>
      <c r="T67" s="60"/>
    </row>
    <row r="68" spans="1:20" x14ac:dyDescent="0.45">
      <c r="A68" s="59"/>
      <c r="D68" s="101"/>
      <c r="E68" s="60"/>
      <c r="L68" s="61"/>
      <c r="M68" s="60"/>
      <c r="N68" s="60"/>
      <c r="O68" s="60"/>
      <c r="P68" s="60"/>
      <c r="Q68" s="60"/>
      <c r="R68" s="60"/>
      <c r="S68" s="60"/>
      <c r="T68" s="60"/>
    </row>
    <row r="69" spans="1:20" x14ac:dyDescent="0.45">
      <c r="A69" s="59"/>
      <c r="D69" s="101"/>
      <c r="E69" s="60"/>
      <c r="L69" s="61"/>
      <c r="M69" s="60"/>
      <c r="N69" s="60"/>
      <c r="O69" s="60"/>
      <c r="P69" s="60"/>
      <c r="Q69" s="60"/>
      <c r="R69" s="60"/>
      <c r="S69" s="60"/>
      <c r="T69" s="60"/>
    </row>
    <row r="70" spans="1:20" x14ac:dyDescent="0.45">
      <c r="A70" s="59"/>
      <c r="D70" s="101"/>
      <c r="E70" s="60"/>
      <c r="L70" s="61"/>
      <c r="M70" s="60"/>
      <c r="N70" s="60"/>
      <c r="O70" s="60"/>
      <c r="P70" s="60"/>
      <c r="Q70" s="60"/>
      <c r="R70" s="60"/>
      <c r="S70" s="60"/>
      <c r="T70" s="60"/>
    </row>
    <row r="71" spans="1:20" x14ac:dyDescent="0.45">
      <c r="A71" s="59"/>
      <c r="D71" s="101"/>
      <c r="E71" s="60"/>
      <c r="L71" s="61"/>
      <c r="M71" s="60"/>
      <c r="N71" s="60"/>
      <c r="O71" s="60"/>
      <c r="P71" s="60"/>
      <c r="Q71" s="60"/>
      <c r="R71" s="60"/>
      <c r="S71" s="60"/>
      <c r="T71" s="60"/>
    </row>
    <row r="72" spans="1:20" x14ac:dyDescent="0.45">
      <c r="A72" s="59"/>
      <c r="D72" s="101"/>
      <c r="E72" s="60"/>
      <c r="L72" s="61"/>
      <c r="M72" s="60"/>
      <c r="N72" s="60"/>
      <c r="O72" s="60"/>
      <c r="P72" s="60"/>
      <c r="Q72" s="60"/>
      <c r="R72" s="60"/>
      <c r="S72" s="60"/>
      <c r="T72" s="60"/>
    </row>
    <row r="73" spans="1:20" x14ac:dyDescent="0.45">
      <c r="A73" s="59"/>
      <c r="D73" s="101"/>
      <c r="E73" s="60"/>
      <c r="L73" s="61"/>
      <c r="M73" s="60"/>
      <c r="N73" s="60"/>
      <c r="O73" s="60"/>
      <c r="P73" s="60"/>
      <c r="Q73" s="60"/>
      <c r="R73" s="60"/>
      <c r="S73" s="60"/>
      <c r="T73" s="60"/>
    </row>
    <row r="74" spans="1:20" x14ac:dyDescent="0.45">
      <c r="A74" s="59"/>
      <c r="D74" s="101"/>
      <c r="E74" s="60"/>
      <c r="L74" s="61"/>
      <c r="M74" s="60"/>
      <c r="N74" s="60"/>
      <c r="O74" s="60"/>
      <c r="P74" s="60"/>
      <c r="Q74" s="60"/>
      <c r="R74" s="60"/>
      <c r="S74" s="60"/>
      <c r="T74" s="60"/>
    </row>
    <row r="75" spans="1:20" x14ac:dyDescent="0.45">
      <c r="A75" s="59"/>
      <c r="D75" s="101"/>
      <c r="E75" s="60"/>
      <c r="L75" s="61"/>
      <c r="M75" s="60"/>
      <c r="N75" s="60"/>
      <c r="O75" s="60"/>
      <c r="P75" s="60"/>
      <c r="Q75" s="60"/>
      <c r="R75" s="60"/>
      <c r="S75" s="60"/>
      <c r="T75" s="60"/>
    </row>
    <row r="76" spans="1:20" x14ac:dyDescent="0.45">
      <c r="A76" s="59"/>
      <c r="D76" s="101"/>
      <c r="E76" s="60"/>
      <c r="L76" s="61"/>
      <c r="M76" s="60"/>
      <c r="N76" s="60"/>
      <c r="O76" s="60"/>
      <c r="P76" s="60"/>
      <c r="Q76" s="60"/>
      <c r="R76" s="60"/>
      <c r="S76" s="60"/>
      <c r="T76" s="60"/>
    </row>
    <row r="77" spans="1:20" x14ac:dyDescent="0.45">
      <c r="A77" s="59"/>
      <c r="D77" s="101"/>
      <c r="E77" s="60"/>
      <c r="L77" s="61"/>
      <c r="M77" s="60"/>
      <c r="N77" s="60"/>
      <c r="O77" s="60"/>
      <c r="P77" s="60"/>
      <c r="Q77" s="60"/>
      <c r="R77" s="60"/>
      <c r="S77" s="60"/>
      <c r="T77" s="60"/>
    </row>
    <row r="78" spans="1:20" x14ac:dyDescent="0.45">
      <c r="A78" s="59"/>
      <c r="D78" s="101"/>
      <c r="E78" s="60"/>
      <c r="L78" s="61"/>
      <c r="M78" s="60"/>
      <c r="N78" s="60"/>
      <c r="O78" s="60"/>
      <c r="P78" s="60"/>
      <c r="Q78" s="60"/>
      <c r="R78" s="60"/>
      <c r="S78" s="60"/>
      <c r="T78" s="60"/>
    </row>
    <row r="79" spans="1:20" x14ac:dyDescent="0.45">
      <c r="A79" s="59"/>
      <c r="D79" s="101"/>
      <c r="E79" s="60"/>
      <c r="L79" s="61"/>
      <c r="M79" s="60"/>
      <c r="N79" s="60"/>
      <c r="O79" s="60"/>
      <c r="P79" s="60"/>
      <c r="Q79" s="60"/>
      <c r="R79" s="60"/>
      <c r="S79" s="60"/>
      <c r="T79" s="60"/>
    </row>
    <row r="80" spans="1:20" x14ac:dyDescent="0.45">
      <c r="A80" s="59"/>
      <c r="D80" s="101"/>
      <c r="E80" s="60"/>
      <c r="L80" s="61"/>
      <c r="M80" s="60"/>
      <c r="N80" s="60"/>
      <c r="O80" s="60"/>
      <c r="P80" s="60"/>
      <c r="Q80" s="60"/>
      <c r="R80" s="60"/>
      <c r="S80" s="60"/>
      <c r="T80" s="60"/>
    </row>
    <row r="81" spans="1:20" x14ac:dyDescent="0.45">
      <c r="A81" s="59"/>
      <c r="D81" s="101"/>
      <c r="E81" s="60"/>
      <c r="L81" s="61"/>
      <c r="M81" s="60"/>
      <c r="N81" s="60"/>
      <c r="O81" s="60"/>
      <c r="P81" s="60"/>
      <c r="Q81" s="60"/>
      <c r="R81" s="60"/>
      <c r="S81" s="60"/>
      <c r="T81" s="60"/>
    </row>
    <row r="82" spans="1:20" x14ac:dyDescent="0.45">
      <c r="A82" s="59"/>
      <c r="D82" s="101"/>
      <c r="E82" s="60"/>
      <c r="L82" s="61"/>
      <c r="M82" s="60"/>
      <c r="N82" s="60"/>
      <c r="O82" s="60"/>
      <c r="P82" s="60"/>
      <c r="Q82" s="60"/>
      <c r="R82" s="60"/>
      <c r="S82" s="60"/>
      <c r="T82" s="60"/>
    </row>
    <row r="83" spans="1:20" x14ac:dyDescent="0.45">
      <c r="A83" s="59"/>
      <c r="D83" s="101"/>
      <c r="E83" s="60"/>
      <c r="L83" s="61"/>
      <c r="M83" s="60"/>
      <c r="N83" s="60"/>
      <c r="O83" s="60"/>
      <c r="P83" s="60"/>
      <c r="Q83" s="60"/>
      <c r="R83" s="60"/>
      <c r="S83" s="60"/>
      <c r="T83" s="60"/>
    </row>
    <row r="84" spans="1:20" x14ac:dyDescent="0.45">
      <c r="A84" s="59"/>
      <c r="D84" s="101"/>
      <c r="E84" s="60"/>
      <c r="L84" s="61"/>
      <c r="M84" s="60"/>
      <c r="N84" s="60"/>
      <c r="O84" s="60"/>
      <c r="P84" s="60"/>
      <c r="Q84" s="60"/>
      <c r="R84" s="60"/>
      <c r="S84" s="60"/>
      <c r="T84" s="60"/>
    </row>
    <row r="85" spans="1:20" x14ac:dyDescent="0.45">
      <c r="A85" s="59"/>
      <c r="D85" s="101"/>
      <c r="E85" s="60"/>
      <c r="L85" s="61"/>
      <c r="M85" s="60"/>
      <c r="N85" s="60"/>
      <c r="O85" s="60"/>
      <c r="P85" s="60"/>
      <c r="Q85" s="60"/>
      <c r="R85" s="60"/>
      <c r="S85" s="60"/>
      <c r="T85" s="60"/>
    </row>
    <row r="86" spans="1:20" x14ac:dyDescent="0.45">
      <c r="A86" s="59"/>
      <c r="D86" s="101"/>
      <c r="E86" s="60"/>
      <c r="L86" s="61"/>
      <c r="M86" s="60"/>
      <c r="N86" s="60"/>
      <c r="O86" s="60"/>
      <c r="P86" s="60"/>
      <c r="Q86" s="60"/>
      <c r="R86" s="60"/>
      <c r="S86" s="60"/>
      <c r="T86" s="60"/>
    </row>
    <row r="87" spans="1:20" x14ac:dyDescent="0.45">
      <c r="A87" s="59"/>
      <c r="D87" s="101"/>
      <c r="E87" s="60"/>
      <c r="L87" s="61"/>
      <c r="M87" s="60"/>
      <c r="N87" s="60"/>
      <c r="O87" s="60"/>
      <c r="P87" s="60"/>
      <c r="Q87" s="60"/>
      <c r="R87" s="60"/>
      <c r="S87" s="60"/>
      <c r="T87" s="60"/>
    </row>
    <row r="88" spans="1:20" x14ac:dyDescent="0.45">
      <c r="A88" s="59"/>
      <c r="D88" s="101"/>
      <c r="E88" s="60"/>
      <c r="L88" s="61"/>
      <c r="M88" s="60"/>
      <c r="N88" s="60"/>
      <c r="O88" s="60"/>
      <c r="P88" s="60"/>
      <c r="Q88" s="60"/>
      <c r="R88" s="60"/>
      <c r="S88" s="60"/>
      <c r="T88" s="60"/>
    </row>
    <row r="89" spans="1:20" x14ac:dyDescent="0.45">
      <c r="A89" s="59"/>
      <c r="D89" s="101"/>
      <c r="E89" s="60"/>
      <c r="L89" s="61"/>
      <c r="M89" s="60"/>
      <c r="N89" s="60"/>
      <c r="O89" s="60"/>
      <c r="P89" s="60"/>
      <c r="Q89" s="60"/>
      <c r="R89" s="60"/>
      <c r="S89" s="60"/>
      <c r="T89" s="60"/>
    </row>
    <row r="90" spans="1:20" x14ac:dyDescent="0.45">
      <c r="A90" s="59"/>
      <c r="D90" s="101"/>
      <c r="E90" s="60"/>
      <c r="L90" s="61"/>
      <c r="M90" s="60"/>
      <c r="N90" s="60"/>
      <c r="O90" s="60"/>
      <c r="P90" s="60"/>
      <c r="Q90" s="60"/>
      <c r="R90" s="60"/>
      <c r="S90" s="60"/>
      <c r="T90" s="60"/>
    </row>
    <row r="91" spans="1:20" x14ac:dyDescent="0.45">
      <c r="A91" s="59"/>
      <c r="D91" s="101"/>
      <c r="E91" s="60"/>
      <c r="L91" s="61"/>
      <c r="M91" s="60"/>
      <c r="N91" s="60"/>
      <c r="O91" s="60"/>
      <c r="P91" s="60"/>
      <c r="Q91" s="60"/>
      <c r="R91" s="60"/>
      <c r="S91" s="60"/>
      <c r="T91" s="60"/>
    </row>
    <row r="92" spans="1:20" x14ac:dyDescent="0.45">
      <c r="A92" s="59"/>
      <c r="D92" s="101"/>
      <c r="E92" s="60"/>
      <c r="L92" s="61"/>
      <c r="M92" s="60"/>
      <c r="N92" s="60"/>
      <c r="O92" s="60"/>
      <c r="P92" s="60"/>
      <c r="Q92" s="60"/>
      <c r="R92" s="60"/>
      <c r="S92" s="60"/>
      <c r="T92" s="60"/>
    </row>
    <row r="93" spans="1:20" x14ac:dyDescent="0.45">
      <c r="A93" s="59"/>
      <c r="D93" s="101"/>
      <c r="E93" s="60"/>
      <c r="L93" s="61"/>
      <c r="M93" s="60"/>
      <c r="N93" s="60"/>
      <c r="O93" s="60"/>
      <c r="P93" s="60"/>
      <c r="Q93" s="60"/>
      <c r="R93" s="60"/>
      <c r="S93" s="60"/>
      <c r="T93" s="60"/>
    </row>
    <row r="94" spans="1:20" x14ac:dyDescent="0.45">
      <c r="A94" s="59"/>
      <c r="D94" s="101"/>
      <c r="E94" s="60"/>
      <c r="L94" s="61"/>
      <c r="M94" s="60"/>
      <c r="N94" s="60"/>
      <c r="O94" s="60"/>
      <c r="P94" s="60"/>
      <c r="Q94" s="60"/>
      <c r="R94" s="60"/>
      <c r="S94" s="60"/>
      <c r="T94" s="60"/>
    </row>
    <row r="95" spans="1:20" x14ac:dyDescent="0.45">
      <c r="A95" s="59"/>
      <c r="D95" s="101"/>
      <c r="E95" s="60"/>
      <c r="L95" s="61"/>
      <c r="M95" s="60"/>
      <c r="N95" s="60"/>
      <c r="O95" s="60"/>
      <c r="P95" s="60"/>
      <c r="Q95" s="60"/>
      <c r="R95" s="60"/>
      <c r="S95" s="60"/>
      <c r="T95" s="60"/>
    </row>
    <row r="96" spans="1:20" x14ac:dyDescent="0.45">
      <c r="A96" s="59"/>
      <c r="D96" s="101"/>
      <c r="E96" s="60"/>
      <c r="L96" s="61"/>
      <c r="M96" s="60"/>
      <c r="N96" s="60"/>
      <c r="O96" s="60"/>
      <c r="P96" s="60"/>
      <c r="Q96" s="60"/>
      <c r="R96" s="60"/>
      <c r="S96" s="60"/>
      <c r="T96" s="60"/>
    </row>
    <row r="97" spans="1:20" x14ac:dyDescent="0.45">
      <c r="A97" s="59"/>
      <c r="D97" s="101"/>
      <c r="E97" s="60"/>
      <c r="L97" s="61"/>
      <c r="M97" s="60"/>
      <c r="N97" s="60"/>
      <c r="O97" s="60"/>
      <c r="P97" s="60"/>
      <c r="Q97" s="60"/>
      <c r="R97" s="60"/>
      <c r="S97" s="60"/>
      <c r="T97" s="60"/>
    </row>
    <row r="98" spans="1:20" x14ac:dyDescent="0.45">
      <c r="A98" s="59"/>
      <c r="D98" s="101"/>
      <c r="E98" s="60"/>
      <c r="L98" s="61"/>
      <c r="M98" s="60"/>
      <c r="N98" s="60"/>
      <c r="O98" s="60"/>
      <c r="P98" s="60"/>
      <c r="Q98" s="60"/>
      <c r="R98" s="60"/>
      <c r="S98" s="60"/>
      <c r="T98" s="60"/>
    </row>
    <row r="99" spans="1:20" x14ac:dyDescent="0.45">
      <c r="A99" s="59"/>
      <c r="D99" s="101"/>
      <c r="E99" s="60"/>
      <c r="L99" s="61"/>
      <c r="M99" s="60"/>
      <c r="N99" s="60"/>
      <c r="O99" s="60"/>
      <c r="P99" s="60"/>
      <c r="Q99" s="60"/>
      <c r="R99" s="60"/>
      <c r="S99" s="60"/>
      <c r="T99" s="60"/>
    </row>
    <row r="100" spans="1:20" x14ac:dyDescent="0.45">
      <c r="A100" s="59"/>
      <c r="D100" s="101"/>
      <c r="E100" s="60"/>
      <c r="L100" s="61"/>
      <c r="M100" s="60"/>
      <c r="N100" s="60"/>
      <c r="O100" s="60"/>
      <c r="P100" s="60"/>
      <c r="Q100" s="60"/>
      <c r="R100" s="60"/>
      <c r="S100" s="60"/>
      <c r="T100" s="60"/>
    </row>
    <row r="101" spans="1:20" x14ac:dyDescent="0.45">
      <c r="A101" s="59"/>
      <c r="D101" s="101"/>
      <c r="E101" s="60"/>
      <c r="L101" s="61"/>
      <c r="M101" s="60"/>
      <c r="N101" s="60"/>
      <c r="O101" s="60"/>
      <c r="P101" s="60"/>
      <c r="Q101" s="60"/>
      <c r="R101" s="60"/>
      <c r="S101" s="60"/>
      <c r="T101" s="60"/>
    </row>
    <row r="102" spans="1:20" x14ac:dyDescent="0.45">
      <c r="A102" s="59"/>
      <c r="D102" s="101"/>
      <c r="E102" s="60"/>
      <c r="L102" s="61"/>
      <c r="M102" s="60"/>
      <c r="N102" s="60"/>
      <c r="O102" s="60"/>
      <c r="P102" s="60"/>
      <c r="Q102" s="60"/>
      <c r="R102" s="60"/>
      <c r="S102" s="60"/>
      <c r="T102" s="60"/>
    </row>
    <row r="103" spans="1:20" x14ac:dyDescent="0.45">
      <c r="A103" s="59"/>
      <c r="D103" s="101"/>
      <c r="E103" s="60"/>
      <c r="L103" s="61"/>
      <c r="M103" s="60"/>
      <c r="N103" s="60"/>
      <c r="O103" s="60"/>
      <c r="P103" s="60"/>
      <c r="Q103" s="60"/>
      <c r="R103" s="60"/>
      <c r="S103" s="60"/>
      <c r="T103" s="60"/>
    </row>
    <row r="104" spans="1:20" x14ac:dyDescent="0.45">
      <c r="A104" s="59"/>
      <c r="D104" s="101"/>
      <c r="E104" s="60"/>
      <c r="L104" s="61"/>
      <c r="M104" s="60"/>
      <c r="N104" s="60"/>
      <c r="O104" s="60"/>
      <c r="P104" s="60"/>
      <c r="Q104" s="60"/>
      <c r="R104" s="60"/>
      <c r="S104" s="60"/>
      <c r="T104" s="60"/>
    </row>
    <row r="105" spans="1:20" x14ac:dyDescent="0.45">
      <c r="A105" s="59"/>
      <c r="D105" s="101"/>
      <c r="E105" s="60"/>
      <c r="L105" s="61"/>
      <c r="M105" s="60"/>
      <c r="N105" s="60"/>
      <c r="O105" s="60"/>
      <c r="P105" s="60"/>
      <c r="Q105" s="60"/>
      <c r="R105" s="60"/>
      <c r="S105" s="60"/>
      <c r="T105" s="60"/>
    </row>
    <row r="106" spans="1:20" x14ac:dyDescent="0.45">
      <c r="A106" s="59"/>
      <c r="D106" s="101"/>
      <c r="E106" s="60"/>
      <c r="L106" s="61"/>
      <c r="M106" s="60"/>
      <c r="N106" s="60"/>
      <c r="O106" s="60"/>
      <c r="P106" s="60"/>
      <c r="Q106" s="60"/>
      <c r="R106" s="60"/>
      <c r="S106" s="60"/>
      <c r="T106" s="60"/>
    </row>
    <row r="107" spans="1:20" x14ac:dyDescent="0.45">
      <c r="A107" s="59"/>
      <c r="D107" s="101"/>
      <c r="E107" s="60"/>
      <c r="L107" s="61"/>
      <c r="M107" s="60"/>
      <c r="N107" s="60"/>
      <c r="O107" s="60"/>
      <c r="P107" s="60"/>
      <c r="Q107" s="60"/>
      <c r="R107" s="60"/>
      <c r="S107" s="60"/>
      <c r="T107" s="60"/>
    </row>
    <row r="108" spans="1:20" x14ac:dyDescent="0.45">
      <c r="A108" s="59"/>
      <c r="D108" s="101"/>
      <c r="E108" s="60"/>
      <c r="L108" s="61"/>
      <c r="M108" s="60"/>
      <c r="N108" s="60"/>
      <c r="O108" s="60"/>
      <c r="P108" s="60"/>
      <c r="Q108" s="60"/>
      <c r="R108" s="60"/>
      <c r="S108" s="60"/>
      <c r="T108" s="60"/>
    </row>
    <row r="109" spans="1:20" x14ac:dyDescent="0.45">
      <c r="A109" s="59"/>
      <c r="D109" s="101"/>
      <c r="E109" s="60"/>
      <c r="L109" s="61"/>
      <c r="M109" s="60"/>
      <c r="N109" s="60"/>
      <c r="O109" s="60"/>
      <c r="P109" s="60"/>
      <c r="Q109" s="60"/>
      <c r="R109" s="60"/>
      <c r="S109" s="60"/>
      <c r="T109" s="60"/>
    </row>
    <row r="110" spans="1:20" x14ac:dyDescent="0.45">
      <c r="A110" s="59"/>
      <c r="D110" s="101"/>
      <c r="E110" s="60"/>
      <c r="L110" s="61"/>
      <c r="M110" s="60"/>
      <c r="N110" s="60"/>
      <c r="O110" s="60"/>
      <c r="P110" s="60"/>
      <c r="Q110" s="60"/>
      <c r="R110" s="60"/>
      <c r="S110" s="60"/>
      <c r="T110" s="60"/>
    </row>
    <row r="111" spans="1:20" x14ac:dyDescent="0.45">
      <c r="A111" s="59"/>
      <c r="D111" s="101"/>
      <c r="E111" s="60"/>
      <c r="L111" s="61"/>
      <c r="M111" s="60"/>
      <c r="N111" s="60"/>
      <c r="O111" s="60"/>
      <c r="P111" s="60"/>
      <c r="Q111" s="60"/>
      <c r="R111" s="60"/>
      <c r="S111" s="60"/>
      <c r="T111" s="60"/>
    </row>
    <row r="112" spans="1:20" x14ac:dyDescent="0.45">
      <c r="A112" s="59"/>
      <c r="D112" s="101"/>
      <c r="E112" s="60"/>
      <c r="L112" s="61"/>
      <c r="M112" s="60"/>
      <c r="N112" s="60"/>
      <c r="O112" s="60"/>
      <c r="P112" s="60"/>
      <c r="Q112" s="60"/>
      <c r="R112" s="60"/>
      <c r="S112" s="60"/>
      <c r="T112" s="60"/>
    </row>
    <row r="113" spans="1:20" x14ac:dyDescent="0.45">
      <c r="A113" s="59"/>
      <c r="D113" s="101"/>
      <c r="E113" s="60"/>
      <c r="L113" s="61"/>
      <c r="M113" s="60"/>
      <c r="N113" s="60"/>
      <c r="O113" s="60"/>
      <c r="P113" s="60"/>
      <c r="Q113" s="60"/>
      <c r="R113" s="60"/>
      <c r="S113" s="60"/>
      <c r="T113" s="60"/>
    </row>
    <row r="114" spans="1:20" x14ac:dyDescent="0.45">
      <c r="A114" s="59"/>
      <c r="D114" s="101"/>
      <c r="E114" s="60"/>
      <c r="L114" s="61"/>
      <c r="M114" s="60"/>
      <c r="N114" s="60"/>
      <c r="O114" s="60"/>
      <c r="P114" s="60"/>
      <c r="Q114" s="60"/>
      <c r="R114" s="60"/>
      <c r="S114" s="60"/>
      <c r="T114" s="60"/>
    </row>
    <row r="115" spans="1:20" x14ac:dyDescent="0.45">
      <c r="A115" s="59"/>
      <c r="D115" s="101"/>
      <c r="E115" s="60"/>
      <c r="L115" s="61"/>
      <c r="M115" s="60"/>
      <c r="N115" s="60"/>
      <c r="O115" s="60"/>
      <c r="P115" s="60"/>
      <c r="Q115" s="60"/>
      <c r="R115" s="60"/>
      <c r="S115" s="60"/>
      <c r="T115" s="60"/>
    </row>
    <row r="116" spans="1:20" x14ac:dyDescent="0.45">
      <c r="A116" s="59"/>
      <c r="D116" s="101"/>
      <c r="E116" s="60"/>
      <c r="L116" s="61"/>
      <c r="M116" s="60"/>
      <c r="N116" s="60"/>
      <c r="O116" s="60"/>
      <c r="P116" s="60"/>
      <c r="Q116" s="60"/>
      <c r="R116" s="60"/>
      <c r="S116" s="60"/>
      <c r="T116" s="60"/>
    </row>
    <row r="117" spans="1:20" x14ac:dyDescent="0.45">
      <c r="A117" s="59"/>
      <c r="D117" s="101"/>
      <c r="E117" s="60"/>
      <c r="L117" s="61"/>
      <c r="M117" s="60"/>
      <c r="N117" s="60"/>
      <c r="O117" s="60"/>
      <c r="P117" s="60"/>
      <c r="Q117" s="60"/>
      <c r="R117" s="60"/>
      <c r="S117" s="60"/>
      <c r="T117" s="60"/>
    </row>
    <row r="118" spans="1:20" x14ac:dyDescent="0.45">
      <c r="A118" s="59"/>
      <c r="D118" s="101"/>
      <c r="E118" s="60"/>
      <c r="L118" s="61"/>
      <c r="M118" s="60"/>
      <c r="N118" s="60"/>
      <c r="O118" s="60"/>
      <c r="P118" s="60"/>
      <c r="Q118" s="60"/>
      <c r="R118" s="60"/>
      <c r="S118" s="60"/>
      <c r="T118" s="60"/>
    </row>
    <row r="119" spans="1:20" x14ac:dyDescent="0.45">
      <c r="A119" s="59"/>
      <c r="D119" s="101"/>
      <c r="E119" s="60"/>
      <c r="L119" s="61"/>
      <c r="M119" s="60"/>
      <c r="N119" s="60"/>
      <c r="O119" s="60"/>
      <c r="P119" s="60"/>
      <c r="Q119" s="60"/>
      <c r="R119" s="60"/>
      <c r="S119" s="60"/>
      <c r="T119" s="60"/>
    </row>
    <row r="120" spans="1:20" x14ac:dyDescent="0.45">
      <c r="A120" s="59"/>
      <c r="D120" s="101"/>
      <c r="E120" s="60"/>
      <c r="L120" s="61"/>
      <c r="M120" s="60"/>
      <c r="N120" s="60"/>
      <c r="O120" s="60"/>
      <c r="P120" s="60"/>
      <c r="Q120" s="60"/>
      <c r="R120" s="60"/>
      <c r="S120" s="60"/>
      <c r="T120" s="60"/>
    </row>
    <row r="121" spans="1:20" x14ac:dyDescent="0.45">
      <c r="A121" s="59"/>
      <c r="D121" s="101"/>
      <c r="E121" s="60"/>
      <c r="L121" s="61"/>
      <c r="M121" s="60"/>
      <c r="N121" s="60"/>
      <c r="O121" s="60"/>
      <c r="P121" s="60"/>
      <c r="Q121" s="60"/>
      <c r="R121" s="60"/>
      <c r="S121" s="60"/>
      <c r="T121" s="60"/>
    </row>
    <row r="122" spans="1:20" x14ac:dyDescent="0.45">
      <c r="A122" s="59"/>
      <c r="D122" s="101"/>
      <c r="E122" s="60"/>
      <c r="L122" s="61"/>
      <c r="M122" s="60"/>
      <c r="N122" s="60"/>
      <c r="O122" s="60"/>
      <c r="P122" s="60"/>
      <c r="Q122" s="60"/>
      <c r="R122" s="60"/>
      <c r="S122" s="60"/>
      <c r="T122" s="60"/>
    </row>
    <row r="123" spans="1:20" x14ac:dyDescent="0.45">
      <c r="A123" s="59"/>
      <c r="D123" s="101"/>
      <c r="E123" s="60"/>
      <c r="L123" s="61"/>
      <c r="M123" s="60"/>
      <c r="N123" s="60"/>
      <c r="O123" s="60"/>
      <c r="P123" s="60"/>
      <c r="Q123" s="60"/>
      <c r="R123" s="60"/>
      <c r="S123" s="60"/>
      <c r="T123" s="60"/>
    </row>
    <row r="124" spans="1:20" x14ac:dyDescent="0.45">
      <c r="A124" s="59"/>
      <c r="D124" s="101"/>
      <c r="E124" s="60"/>
      <c r="L124" s="61"/>
      <c r="M124" s="60"/>
      <c r="N124" s="60"/>
      <c r="O124" s="60"/>
      <c r="P124" s="60"/>
      <c r="Q124" s="60"/>
      <c r="R124" s="60"/>
      <c r="S124" s="60"/>
      <c r="T124" s="60"/>
    </row>
    <row r="125" spans="1:20" x14ac:dyDescent="0.45">
      <c r="A125" s="59"/>
      <c r="D125" s="101"/>
      <c r="E125" s="60"/>
      <c r="L125" s="61"/>
      <c r="M125" s="60"/>
      <c r="N125" s="60"/>
      <c r="O125" s="60"/>
      <c r="P125" s="60"/>
      <c r="Q125" s="60"/>
      <c r="R125" s="60"/>
      <c r="S125" s="60"/>
      <c r="T125" s="60"/>
    </row>
    <row r="126" spans="1:20" x14ac:dyDescent="0.45">
      <c r="A126" s="59"/>
      <c r="D126" s="101"/>
      <c r="E126" s="60"/>
      <c r="L126" s="61"/>
      <c r="M126" s="60"/>
      <c r="N126" s="60"/>
      <c r="O126" s="60"/>
      <c r="P126" s="60"/>
      <c r="Q126" s="60"/>
      <c r="R126" s="60"/>
      <c r="S126" s="60"/>
      <c r="T126" s="60"/>
    </row>
    <row r="127" spans="1:20" x14ac:dyDescent="0.45">
      <c r="A127" s="59"/>
      <c r="D127" s="101"/>
      <c r="E127" s="60"/>
      <c r="L127" s="61"/>
      <c r="M127" s="60"/>
      <c r="N127" s="60"/>
      <c r="O127" s="60"/>
      <c r="P127" s="60"/>
      <c r="Q127" s="60"/>
      <c r="R127" s="60"/>
      <c r="S127" s="60"/>
      <c r="T127" s="60"/>
    </row>
    <row r="128" spans="1:20" x14ac:dyDescent="0.45">
      <c r="A128" s="59"/>
      <c r="D128" s="101"/>
      <c r="E128" s="60"/>
      <c r="L128" s="61"/>
      <c r="M128" s="60"/>
      <c r="N128" s="60"/>
      <c r="O128" s="60"/>
      <c r="P128" s="60"/>
      <c r="Q128" s="60"/>
      <c r="R128" s="60"/>
      <c r="S128" s="60"/>
      <c r="T128" s="60"/>
    </row>
    <row r="129" spans="1:20" x14ac:dyDescent="0.45">
      <c r="A129" s="59"/>
      <c r="D129" s="101"/>
      <c r="E129" s="60"/>
      <c r="L129" s="61"/>
      <c r="M129" s="60"/>
      <c r="N129" s="60"/>
      <c r="O129" s="60"/>
      <c r="P129" s="60"/>
      <c r="Q129" s="60"/>
      <c r="R129" s="60"/>
      <c r="S129" s="60"/>
      <c r="T129" s="60"/>
    </row>
    <row r="130" spans="1:20" x14ac:dyDescent="0.45">
      <c r="A130" s="59"/>
      <c r="D130" s="101"/>
      <c r="E130" s="60"/>
      <c r="L130" s="61"/>
      <c r="M130" s="60"/>
      <c r="N130" s="60"/>
      <c r="O130" s="60"/>
      <c r="P130" s="60"/>
      <c r="Q130" s="60"/>
      <c r="R130" s="60"/>
      <c r="S130" s="60"/>
      <c r="T130" s="60"/>
    </row>
    <row r="131" spans="1:20" x14ac:dyDescent="0.45">
      <c r="A131" s="59"/>
      <c r="D131" s="101"/>
      <c r="E131" s="60"/>
      <c r="L131" s="61"/>
      <c r="M131" s="60"/>
      <c r="N131" s="60"/>
      <c r="O131" s="60"/>
      <c r="P131" s="60"/>
      <c r="Q131" s="60"/>
      <c r="R131" s="60"/>
      <c r="S131" s="60"/>
      <c r="T131" s="60"/>
    </row>
    <row r="132" spans="1:20" x14ac:dyDescent="0.45">
      <c r="A132" s="59"/>
      <c r="D132" s="101"/>
      <c r="E132" s="60"/>
      <c r="L132" s="61"/>
      <c r="M132" s="60"/>
      <c r="N132" s="60"/>
      <c r="O132" s="60"/>
      <c r="P132" s="60"/>
      <c r="Q132" s="60"/>
      <c r="R132" s="60"/>
      <c r="S132" s="60"/>
      <c r="T132" s="60"/>
    </row>
    <row r="133" spans="1:20" x14ac:dyDescent="0.45">
      <c r="A133" s="59"/>
      <c r="D133" s="101"/>
      <c r="E133" s="60"/>
      <c r="L133" s="61"/>
      <c r="M133" s="60"/>
      <c r="N133" s="60"/>
      <c r="O133" s="60"/>
      <c r="P133" s="60"/>
      <c r="Q133" s="60"/>
      <c r="R133" s="60"/>
      <c r="S133" s="60"/>
      <c r="T133" s="60"/>
    </row>
    <row r="134" spans="1:20" x14ac:dyDescent="0.45">
      <c r="A134" s="59"/>
      <c r="D134" s="101"/>
      <c r="E134" s="60"/>
      <c r="L134" s="61"/>
      <c r="M134" s="60"/>
      <c r="N134" s="60"/>
      <c r="O134" s="60"/>
      <c r="P134" s="60"/>
      <c r="Q134" s="60"/>
      <c r="R134" s="60"/>
      <c r="S134" s="60"/>
      <c r="T134" s="60"/>
    </row>
    <row r="135" spans="1:20" x14ac:dyDescent="0.45">
      <c r="A135" s="59"/>
      <c r="D135" s="101"/>
      <c r="E135" s="60"/>
      <c r="L135" s="61"/>
      <c r="M135" s="60"/>
      <c r="N135" s="60"/>
      <c r="O135" s="60"/>
      <c r="P135" s="60"/>
      <c r="Q135" s="60"/>
      <c r="R135" s="60"/>
      <c r="S135" s="60"/>
      <c r="T135" s="60"/>
    </row>
    <row r="136" spans="1:20" x14ac:dyDescent="0.45">
      <c r="A136" s="59"/>
      <c r="D136" s="101"/>
      <c r="E136" s="60"/>
      <c r="L136" s="61"/>
      <c r="M136" s="60"/>
      <c r="N136" s="60"/>
      <c r="O136" s="60"/>
      <c r="P136" s="60"/>
      <c r="Q136" s="60"/>
      <c r="R136" s="60"/>
      <c r="S136" s="60"/>
      <c r="T136" s="60"/>
    </row>
    <row r="137" spans="1:20" x14ac:dyDescent="0.45">
      <c r="A137" s="59"/>
      <c r="D137" s="101"/>
      <c r="E137" s="60"/>
      <c r="L137" s="61"/>
      <c r="M137" s="60"/>
      <c r="N137" s="60"/>
      <c r="O137" s="60"/>
      <c r="P137" s="60"/>
      <c r="Q137" s="60"/>
      <c r="R137" s="60"/>
      <c r="S137" s="60"/>
      <c r="T137" s="60"/>
    </row>
    <row r="138" spans="1:20" x14ac:dyDescent="0.45">
      <c r="A138" s="59"/>
      <c r="D138" s="101"/>
      <c r="E138" s="60"/>
      <c r="L138" s="61"/>
      <c r="M138" s="60"/>
      <c r="N138" s="60"/>
      <c r="O138" s="60"/>
      <c r="P138" s="60"/>
      <c r="Q138" s="60"/>
      <c r="R138" s="60"/>
      <c r="S138" s="60"/>
      <c r="T138" s="60"/>
    </row>
    <row r="139" spans="1:20" x14ac:dyDescent="0.45">
      <c r="A139" s="59"/>
      <c r="D139" s="101"/>
      <c r="E139" s="60"/>
      <c r="L139" s="61"/>
      <c r="M139" s="60"/>
      <c r="N139" s="60"/>
      <c r="O139" s="60"/>
      <c r="P139" s="60"/>
      <c r="Q139" s="60"/>
      <c r="R139" s="60"/>
      <c r="S139" s="60"/>
      <c r="T139" s="60"/>
    </row>
    <row r="140" spans="1:20" x14ac:dyDescent="0.45">
      <c r="A140" s="59"/>
      <c r="D140" s="101"/>
      <c r="E140" s="60"/>
      <c r="L140" s="61"/>
      <c r="M140" s="60"/>
      <c r="N140" s="60"/>
      <c r="O140" s="60"/>
      <c r="P140" s="60"/>
      <c r="Q140" s="60"/>
      <c r="R140" s="60"/>
      <c r="S140" s="60"/>
      <c r="T140" s="60"/>
    </row>
    <row r="141" spans="1:20" x14ac:dyDescent="0.45">
      <c r="A141" s="59"/>
      <c r="D141" s="101"/>
      <c r="E141" s="60"/>
      <c r="L141" s="61"/>
      <c r="M141" s="60"/>
      <c r="N141" s="60"/>
      <c r="O141" s="60"/>
      <c r="P141" s="60"/>
      <c r="Q141" s="60"/>
      <c r="R141" s="60"/>
      <c r="S141" s="60"/>
      <c r="T141" s="60"/>
    </row>
    <row r="142" spans="1:20" x14ac:dyDescent="0.45">
      <c r="A142" s="59"/>
      <c r="D142" s="101"/>
      <c r="E142" s="60"/>
      <c r="L142" s="61"/>
      <c r="M142" s="60"/>
      <c r="N142" s="60"/>
      <c r="O142" s="60"/>
      <c r="P142" s="60"/>
      <c r="Q142" s="60"/>
      <c r="R142" s="60"/>
      <c r="S142" s="60"/>
      <c r="T142" s="60"/>
    </row>
    <row r="143" spans="1:20" x14ac:dyDescent="0.45">
      <c r="A143" s="59"/>
      <c r="D143" s="101"/>
      <c r="E143" s="60"/>
      <c r="L143" s="61"/>
      <c r="M143" s="60"/>
      <c r="N143" s="60"/>
      <c r="O143" s="60"/>
      <c r="P143" s="60"/>
      <c r="Q143" s="60"/>
      <c r="R143" s="60"/>
      <c r="S143" s="60"/>
      <c r="T143" s="60"/>
    </row>
    <row r="144" spans="1:20" x14ac:dyDescent="0.45">
      <c r="A144" s="59"/>
      <c r="D144" s="101"/>
      <c r="E144" s="60"/>
      <c r="L144" s="61"/>
      <c r="M144" s="60"/>
      <c r="N144" s="60"/>
      <c r="O144" s="60"/>
      <c r="P144" s="60"/>
      <c r="Q144" s="60"/>
      <c r="R144" s="60"/>
      <c r="S144" s="60"/>
      <c r="T144" s="60"/>
    </row>
    <row r="145" spans="1:20" x14ac:dyDescent="0.45">
      <c r="A145" s="59"/>
      <c r="D145" s="101"/>
      <c r="E145" s="60"/>
      <c r="L145" s="61"/>
      <c r="M145" s="60"/>
      <c r="N145" s="60"/>
      <c r="O145" s="60"/>
      <c r="P145" s="60"/>
      <c r="Q145" s="60"/>
      <c r="R145" s="60"/>
      <c r="S145" s="60"/>
      <c r="T145" s="60"/>
    </row>
    <row r="146" spans="1:20" x14ac:dyDescent="0.45">
      <c r="A146" s="59"/>
      <c r="D146" s="101"/>
      <c r="E146" s="60"/>
      <c r="L146" s="61"/>
      <c r="M146" s="60"/>
      <c r="N146" s="60"/>
      <c r="O146" s="60"/>
      <c r="P146" s="60"/>
      <c r="Q146" s="60"/>
      <c r="R146" s="60"/>
      <c r="S146" s="60"/>
      <c r="T146" s="60"/>
    </row>
    <row r="147" spans="1:20" x14ac:dyDescent="0.45">
      <c r="A147" s="59"/>
      <c r="D147" s="101"/>
      <c r="E147" s="60"/>
      <c r="L147" s="61"/>
      <c r="M147" s="60"/>
      <c r="N147" s="60"/>
      <c r="O147" s="60"/>
      <c r="P147" s="60"/>
      <c r="Q147" s="60"/>
      <c r="R147" s="60"/>
      <c r="S147" s="60"/>
      <c r="T147" s="60"/>
    </row>
    <row r="148" spans="1:20" x14ac:dyDescent="0.45">
      <c r="A148" s="59"/>
      <c r="D148" s="101"/>
      <c r="E148" s="60"/>
      <c r="L148" s="61"/>
      <c r="M148" s="60"/>
      <c r="N148" s="60"/>
      <c r="O148" s="60"/>
      <c r="P148" s="60"/>
      <c r="Q148" s="60"/>
      <c r="R148" s="60"/>
      <c r="S148" s="60"/>
      <c r="T148" s="60"/>
    </row>
    <row r="149" spans="1:20" x14ac:dyDescent="0.45">
      <c r="A149" s="59"/>
      <c r="D149" s="101"/>
      <c r="E149" s="60"/>
      <c r="L149" s="61"/>
      <c r="M149" s="60"/>
      <c r="N149" s="60"/>
      <c r="O149" s="60"/>
      <c r="P149" s="60"/>
      <c r="Q149" s="60"/>
      <c r="R149" s="60"/>
      <c r="S149" s="60"/>
      <c r="T149" s="60"/>
    </row>
    <row r="150" spans="1:20" x14ac:dyDescent="0.45">
      <c r="A150" s="59"/>
      <c r="D150" s="101"/>
      <c r="E150" s="60"/>
      <c r="L150" s="61"/>
      <c r="M150" s="60"/>
      <c r="N150" s="60"/>
      <c r="O150" s="60"/>
      <c r="P150" s="60"/>
      <c r="Q150" s="60"/>
      <c r="R150" s="60"/>
      <c r="S150" s="60"/>
      <c r="T150" s="60"/>
    </row>
    <row r="151" spans="1:20" x14ac:dyDescent="0.45">
      <c r="A151" s="59"/>
      <c r="D151" s="101"/>
      <c r="E151" s="60"/>
      <c r="L151" s="61"/>
      <c r="M151" s="60"/>
      <c r="N151" s="60"/>
      <c r="O151" s="60"/>
      <c r="P151" s="60"/>
      <c r="Q151" s="60"/>
      <c r="R151" s="60"/>
      <c r="S151" s="60"/>
      <c r="T151" s="60"/>
    </row>
    <row r="152" spans="1:20" x14ac:dyDescent="0.45">
      <c r="A152" s="59"/>
      <c r="D152" s="101"/>
      <c r="E152" s="60"/>
      <c r="L152" s="61"/>
      <c r="M152" s="60"/>
      <c r="N152" s="60"/>
      <c r="O152" s="60"/>
      <c r="P152" s="60"/>
      <c r="Q152" s="60"/>
      <c r="R152" s="60"/>
      <c r="S152" s="60"/>
      <c r="T152" s="60"/>
    </row>
    <row r="153" spans="1:20" x14ac:dyDescent="0.45">
      <c r="A153" s="59"/>
      <c r="D153" s="101"/>
      <c r="E153" s="60"/>
      <c r="L153" s="61"/>
      <c r="M153" s="60"/>
      <c r="N153" s="60"/>
      <c r="O153" s="60"/>
      <c r="P153" s="60"/>
      <c r="Q153" s="60"/>
      <c r="R153" s="60"/>
      <c r="S153" s="60"/>
      <c r="T153" s="60"/>
    </row>
    <row r="154" spans="1:20" x14ac:dyDescent="0.45">
      <c r="A154" s="59"/>
      <c r="D154" s="101"/>
      <c r="E154" s="60"/>
      <c r="L154" s="61"/>
      <c r="M154" s="60"/>
      <c r="N154" s="60"/>
      <c r="O154" s="60"/>
      <c r="P154" s="60"/>
      <c r="Q154" s="60"/>
      <c r="R154" s="60"/>
      <c r="S154" s="60"/>
      <c r="T154" s="60"/>
    </row>
    <row r="155" spans="1:20" x14ac:dyDescent="0.45">
      <c r="A155" s="59"/>
      <c r="D155" s="101"/>
      <c r="E155" s="60"/>
      <c r="L155" s="61"/>
      <c r="M155" s="60"/>
      <c r="N155" s="60"/>
      <c r="O155" s="60"/>
      <c r="P155" s="60"/>
      <c r="Q155" s="60"/>
      <c r="R155" s="60"/>
      <c r="S155" s="60"/>
      <c r="T155" s="60"/>
    </row>
    <row r="156" spans="1:20" x14ac:dyDescent="0.45">
      <c r="A156" s="59"/>
      <c r="D156" s="101"/>
      <c r="E156" s="60"/>
      <c r="L156" s="61"/>
      <c r="M156" s="60"/>
      <c r="N156" s="60"/>
      <c r="O156" s="60"/>
      <c r="P156" s="60"/>
      <c r="Q156" s="60"/>
      <c r="R156" s="60"/>
      <c r="S156" s="60"/>
      <c r="T156" s="60"/>
    </row>
    <row r="157" spans="1:20" x14ac:dyDescent="0.45">
      <c r="A157" s="59"/>
      <c r="D157" s="101"/>
      <c r="E157" s="60"/>
      <c r="L157" s="61"/>
      <c r="M157" s="60"/>
      <c r="N157" s="60"/>
      <c r="O157" s="60"/>
      <c r="P157" s="60"/>
      <c r="Q157" s="60"/>
      <c r="R157" s="60"/>
      <c r="S157" s="60"/>
      <c r="T157" s="60"/>
    </row>
    <row r="158" spans="1:20" x14ac:dyDescent="0.45">
      <c r="A158" s="59"/>
      <c r="D158" s="101"/>
      <c r="E158" s="60"/>
      <c r="L158" s="61"/>
      <c r="M158" s="60"/>
      <c r="N158" s="60"/>
      <c r="O158" s="60"/>
      <c r="P158" s="60"/>
      <c r="Q158" s="60"/>
      <c r="R158" s="60"/>
      <c r="S158" s="60"/>
      <c r="T158" s="60"/>
    </row>
    <row r="159" spans="1:20" x14ac:dyDescent="0.45">
      <c r="A159" s="59"/>
      <c r="D159" s="101"/>
      <c r="E159" s="60"/>
      <c r="L159" s="61"/>
      <c r="M159" s="60"/>
      <c r="N159" s="60"/>
      <c r="O159" s="60"/>
      <c r="P159" s="60"/>
      <c r="Q159" s="60"/>
      <c r="R159" s="60"/>
      <c r="S159" s="60"/>
      <c r="T159" s="60"/>
    </row>
    <row r="160" spans="1:20" x14ac:dyDescent="0.45">
      <c r="A160" s="59"/>
      <c r="D160" s="101"/>
      <c r="E160" s="60"/>
      <c r="L160" s="61"/>
      <c r="M160" s="60"/>
      <c r="N160" s="60"/>
      <c r="O160" s="60"/>
      <c r="P160" s="60"/>
      <c r="Q160" s="60"/>
      <c r="R160" s="60"/>
      <c r="S160" s="60"/>
      <c r="T160" s="60"/>
    </row>
    <row r="161" spans="1:20" x14ac:dyDescent="0.45">
      <c r="A161" s="59"/>
      <c r="D161" s="101"/>
      <c r="E161" s="60"/>
      <c r="L161" s="61"/>
      <c r="M161" s="60"/>
      <c r="N161" s="60"/>
      <c r="O161" s="60"/>
      <c r="P161" s="60"/>
      <c r="Q161" s="60"/>
      <c r="R161" s="60"/>
      <c r="S161" s="60"/>
      <c r="T161" s="60"/>
    </row>
    <row r="162" spans="1:20" x14ac:dyDescent="0.45">
      <c r="A162" s="59"/>
      <c r="D162" s="101"/>
      <c r="E162" s="60"/>
      <c r="L162" s="61"/>
      <c r="M162" s="60"/>
      <c r="N162" s="60"/>
      <c r="O162" s="60"/>
      <c r="P162" s="60"/>
      <c r="Q162" s="60"/>
      <c r="R162" s="60"/>
      <c r="S162" s="60"/>
      <c r="T162" s="60"/>
    </row>
    <row r="163" spans="1:20" x14ac:dyDescent="0.45">
      <c r="A163" s="59"/>
      <c r="D163" s="101"/>
      <c r="E163" s="60"/>
      <c r="L163" s="61"/>
      <c r="M163" s="60"/>
      <c r="N163" s="60"/>
      <c r="O163" s="60"/>
      <c r="P163" s="60"/>
      <c r="Q163" s="60"/>
      <c r="R163" s="60"/>
      <c r="S163" s="60"/>
      <c r="T163" s="60"/>
    </row>
    <row r="164" spans="1:20" x14ac:dyDescent="0.45">
      <c r="A164" s="59"/>
      <c r="D164" s="101"/>
      <c r="E164" s="60"/>
      <c r="L164" s="61"/>
      <c r="M164" s="60"/>
      <c r="N164" s="60"/>
      <c r="O164" s="60"/>
      <c r="P164" s="60"/>
      <c r="Q164" s="60"/>
      <c r="R164" s="60"/>
      <c r="S164" s="60"/>
      <c r="T164" s="60"/>
    </row>
    <row r="165" spans="1:20" x14ac:dyDescent="0.45">
      <c r="A165" s="59"/>
      <c r="D165" s="101"/>
      <c r="E165" s="60"/>
      <c r="L165" s="61"/>
      <c r="M165" s="60"/>
      <c r="N165" s="60"/>
      <c r="O165" s="60"/>
      <c r="P165" s="60"/>
      <c r="Q165" s="60"/>
      <c r="R165" s="60"/>
      <c r="S165" s="60"/>
      <c r="T165" s="60"/>
    </row>
    <row r="166" spans="1:20" x14ac:dyDescent="0.45">
      <c r="A166" s="59"/>
      <c r="D166" s="101"/>
      <c r="E166" s="60"/>
      <c r="L166" s="61"/>
      <c r="M166" s="60"/>
      <c r="N166" s="60"/>
      <c r="O166" s="60"/>
      <c r="P166" s="60"/>
      <c r="Q166" s="60"/>
      <c r="R166" s="60"/>
      <c r="S166" s="60"/>
      <c r="T166" s="60"/>
    </row>
    <row r="167" spans="1:20" x14ac:dyDescent="0.45">
      <c r="A167" s="59"/>
      <c r="D167" s="101"/>
      <c r="E167" s="60"/>
      <c r="L167" s="61"/>
      <c r="M167" s="60"/>
      <c r="N167" s="60"/>
      <c r="O167" s="60"/>
      <c r="P167" s="60"/>
      <c r="Q167" s="60"/>
      <c r="R167" s="60"/>
      <c r="S167" s="60"/>
      <c r="T167" s="60"/>
    </row>
    <row r="168" spans="1:20" x14ac:dyDescent="0.45">
      <c r="A168" s="59"/>
      <c r="D168" s="101"/>
      <c r="E168" s="60"/>
      <c r="L168" s="61"/>
      <c r="M168" s="60"/>
      <c r="N168" s="60"/>
      <c r="O168" s="60"/>
      <c r="P168" s="60"/>
      <c r="Q168" s="60"/>
      <c r="R168" s="60"/>
      <c r="S168" s="60"/>
      <c r="T168" s="60"/>
    </row>
    <row r="169" spans="1:20" x14ac:dyDescent="0.45">
      <c r="A169" s="59"/>
      <c r="D169" s="101"/>
      <c r="E169" s="60"/>
      <c r="L169" s="61"/>
      <c r="M169" s="60"/>
      <c r="N169" s="60"/>
      <c r="O169" s="60"/>
      <c r="P169" s="60"/>
      <c r="Q169" s="60"/>
      <c r="R169" s="60"/>
      <c r="S169" s="60"/>
      <c r="T169" s="60"/>
    </row>
    <row r="170" spans="1:20" x14ac:dyDescent="0.45">
      <c r="A170" s="59"/>
      <c r="D170" s="101"/>
      <c r="E170" s="60"/>
      <c r="L170" s="61"/>
      <c r="M170" s="60"/>
      <c r="N170" s="60"/>
      <c r="O170" s="60"/>
      <c r="P170" s="60"/>
      <c r="Q170" s="60"/>
      <c r="R170" s="60"/>
      <c r="S170" s="60"/>
      <c r="T170" s="60"/>
    </row>
    <row r="171" spans="1:20" x14ac:dyDescent="0.45">
      <c r="A171" s="59"/>
      <c r="D171" s="101"/>
      <c r="E171" s="60"/>
      <c r="L171" s="61"/>
      <c r="M171" s="60"/>
      <c r="N171" s="60"/>
      <c r="O171" s="60"/>
      <c r="P171" s="60"/>
      <c r="Q171" s="60"/>
      <c r="R171" s="60"/>
      <c r="S171" s="60"/>
      <c r="T171" s="60"/>
    </row>
    <row r="172" spans="1:20" x14ac:dyDescent="0.45">
      <c r="A172" s="59"/>
      <c r="D172" s="101"/>
      <c r="E172" s="60"/>
      <c r="L172" s="61"/>
      <c r="M172" s="60"/>
      <c r="N172" s="60"/>
      <c r="O172" s="60"/>
      <c r="P172" s="60"/>
      <c r="Q172" s="60"/>
      <c r="R172" s="60"/>
      <c r="S172" s="60"/>
      <c r="T172" s="60"/>
    </row>
    <row r="173" spans="1:20" x14ac:dyDescent="0.45">
      <c r="A173" s="59"/>
      <c r="D173" s="101"/>
      <c r="E173" s="60"/>
      <c r="L173" s="61"/>
      <c r="M173" s="60"/>
      <c r="N173" s="60"/>
      <c r="O173" s="60"/>
      <c r="P173" s="60"/>
      <c r="Q173" s="60"/>
      <c r="R173" s="60"/>
      <c r="S173" s="60"/>
      <c r="T173" s="60"/>
    </row>
    <row r="174" spans="1:20" x14ac:dyDescent="0.45">
      <c r="A174" s="59"/>
      <c r="D174" s="101"/>
      <c r="E174" s="60"/>
      <c r="L174" s="61"/>
      <c r="M174" s="60"/>
      <c r="N174" s="60"/>
      <c r="O174" s="60"/>
      <c r="P174" s="60"/>
      <c r="Q174" s="60"/>
      <c r="R174" s="60"/>
      <c r="S174" s="60"/>
      <c r="T174" s="60"/>
    </row>
    <row r="175" spans="1:20" x14ac:dyDescent="0.45">
      <c r="A175" s="59"/>
      <c r="D175" s="101"/>
      <c r="E175" s="60"/>
      <c r="L175" s="61"/>
      <c r="M175" s="60"/>
      <c r="N175" s="60"/>
      <c r="O175" s="60"/>
      <c r="P175" s="60"/>
      <c r="Q175" s="60"/>
      <c r="R175" s="60"/>
      <c r="S175" s="60"/>
      <c r="T175" s="60"/>
    </row>
    <row r="176" spans="1:20" x14ac:dyDescent="0.45">
      <c r="A176" s="59"/>
      <c r="D176" s="101"/>
      <c r="E176" s="60"/>
      <c r="L176" s="61"/>
      <c r="M176" s="60"/>
      <c r="N176" s="60"/>
      <c r="O176" s="60"/>
      <c r="P176" s="60"/>
      <c r="Q176" s="60"/>
      <c r="R176" s="60"/>
      <c r="S176" s="60"/>
      <c r="T176" s="60"/>
    </row>
    <row r="177" spans="1:20" x14ac:dyDescent="0.45">
      <c r="A177" s="59"/>
      <c r="D177" s="101"/>
      <c r="E177" s="60"/>
      <c r="L177" s="61"/>
      <c r="M177" s="60"/>
      <c r="N177" s="60"/>
      <c r="O177" s="60"/>
      <c r="P177" s="60"/>
      <c r="Q177" s="60"/>
      <c r="R177" s="60"/>
      <c r="S177" s="60"/>
      <c r="T177" s="60"/>
    </row>
    <row r="178" spans="1:20" x14ac:dyDescent="0.45">
      <c r="A178" s="59"/>
      <c r="D178" s="101"/>
      <c r="E178" s="60"/>
      <c r="L178" s="61"/>
      <c r="M178" s="60"/>
      <c r="N178" s="60"/>
      <c r="O178" s="60"/>
      <c r="P178" s="60"/>
      <c r="Q178" s="60"/>
      <c r="R178" s="60"/>
      <c r="S178" s="60"/>
      <c r="T178" s="60"/>
    </row>
    <row r="179" spans="1:20" x14ac:dyDescent="0.45">
      <c r="A179" s="59"/>
      <c r="D179" s="101"/>
      <c r="E179" s="60"/>
      <c r="L179" s="61"/>
      <c r="M179" s="60"/>
      <c r="N179" s="60"/>
      <c r="O179" s="60"/>
      <c r="P179" s="60"/>
      <c r="Q179" s="60"/>
      <c r="R179" s="60"/>
      <c r="S179" s="60"/>
      <c r="T179" s="60"/>
    </row>
    <row r="180" spans="1:20" x14ac:dyDescent="0.45">
      <c r="A180" s="59"/>
      <c r="D180" s="101"/>
      <c r="E180" s="60"/>
      <c r="L180" s="61"/>
      <c r="M180" s="60"/>
      <c r="N180" s="60"/>
      <c r="O180" s="60"/>
      <c r="P180" s="60"/>
      <c r="Q180" s="60"/>
      <c r="R180" s="60"/>
      <c r="S180" s="60"/>
      <c r="T180" s="60"/>
    </row>
    <row r="181" spans="1:20" x14ac:dyDescent="0.45">
      <c r="A181" s="59"/>
      <c r="D181" s="101"/>
      <c r="E181" s="60"/>
      <c r="L181" s="61"/>
      <c r="M181" s="60"/>
      <c r="N181" s="60"/>
      <c r="O181" s="60"/>
      <c r="P181" s="60"/>
      <c r="Q181" s="60"/>
      <c r="R181" s="60"/>
      <c r="S181" s="60"/>
      <c r="T181" s="60"/>
    </row>
    <row r="182" spans="1:20" x14ac:dyDescent="0.45">
      <c r="A182" s="59"/>
      <c r="D182" s="101"/>
      <c r="E182" s="60"/>
      <c r="L182" s="61"/>
      <c r="M182" s="60"/>
      <c r="N182" s="60"/>
      <c r="O182" s="60"/>
      <c r="P182" s="60"/>
      <c r="Q182" s="60"/>
      <c r="R182" s="60"/>
      <c r="S182" s="60"/>
      <c r="T182" s="60"/>
    </row>
    <row r="183" spans="1:20" x14ac:dyDescent="0.45">
      <c r="A183" s="59"/>
      <c r="D183" s="101"/>
      <c r="E183" s="60"/>
      <c r="L183" s="61"/>
      <c r="M183" s="60"/>
      <c r="N183" s="60"/>
      <c r="O183" s="60"/>
      <c r="P183" s="60"/>
      <c r="Q183" s="60"/>
      <c r="R183" s="60"/>
      <c r="S183" s="60"/>
      <c r="T183" s="60"/>
    </row>
    <row r="184" spans="1:20" x14ac:dyDescent="0.45">
      <c r="A184" s="59"/>
      <c r="D184" s="101"/>
      <c r="E184" s="60"/>
      <c r="L184" s="61"/>
      <c r="M184" s="60"/>
      <c r="N184" s="60"/>
      <c r="O184" s="60"/>
      <c r="P184" s="60"/>
      <c r="Q184" s="60"/>
      <c r="R184" s="60"/>
      <c r="S184" s="60"/>
      <c r="T184" s="60"/>
    </row>
    <row r="185" spans="1:20" x14ac:dyDescent="0.45">
      <c r="A185" s="59"/>
      <c r="D185" s="101"/>
      <c r="E185" s="60"/>
      <c r="L185" s="61"/>
      <c r="M185" s="60"/>
      <c r="N185" s="60"/>
      <c r="O185" s="60"/>
      <c r="P185" s="60"/>
      <c r="Q185" s="60"/>
      <c r="R185" s="60"/>
      <c r="S185" s="60"/>
      <c r="T185" s="60"/>
    </row>
    <row r="186" spans="1:20" x14ac:dyDescent="0.45">
      <c r="A186" s="59"/>
      <c r="D186" s="101"/>
      <c r="E186" s="60"/>
      <c r="L186" s="61"/>
      <c r="M186" s="60"/>
      <c r="N186" s="60"/>
      <c r="O186" s="60"/>
      <c r="P186" s="60"/>
      <c r="Q186" s="60"/>
      <c r="R186" s="60"/>
      <c r="S186" s="60"/>
      <c r="T186" s="60"/>
    </row>
    <row r="187" spans="1:20" x14ac:dyDescent="0.45">
      <c r="A187" s="59"/>
      <c r="D187" s="101"/>
      <c r="E187" s="60"/>
      <c r="L187" s="61"/>
      <c r="M187" s="60"/>
      <c r="N187" s="60"/>
      <c r="O187" s="60"/>
      <c r="P187" s="60"/>
      <c r="Q187" s="60"/>
      <c r="R187" s="60"/>
      <c r="S187" s="60"/>
      <c r="T187" s="60"/>
    </row>
    <row r="188" spans="1:20" x14ac:dyDescent="0.45">
      <c r="A188" s="59"/>
      <c r="D188" s="101"/>
      <c r="E188" s="60"/>
      <c r="L188" s="61"/>
      <c r="M188" s="60"/>
      <c r="N188" s="60"/>
      <c r="O188" s="60"/>
      <c r="P188" s="60"/>
      <c r="Q188" s="60"/>
      <c r="R188" s="60"/>
      <c r="S188" s="60"/>
      <c r="T188" s="60"/>
    </row>
    <row r="189" spans="1:20" x14ac:dyDescent="0.45">
      <c r="A189" s="59"/>
      <c r="D189" s="101"/>
      <c r="E189" s="60"/>
      <c r="L189" s="61"/>
      <c r="M189" s="60"/>
      <c r="N189" s="60"/>
      <c r="O189" s="60"/>
      <c r="P189" s="60"/>
      <c r="Q189" s="60"/>
      <c r="R189" s="60"/>
      <c r="S189" s="60"/>
      <c r="T189" s="60"/>
    </row>
    <row r="190" spans="1:20" x14ac:dyDescent="0.45">
      <c r="A190" s="59"/>
      <c r="D190" s="101"/>
      <c r="E190" s="60"/>
      <c r="L190" s="61"/>
      <c r="M190" s="60"/>
      <c r="N190" s="60"/>
      <c r="O190" s="60"/>
      <c r="P190" s="60"/>
      <c r="Q190" s="60"/>
      <c r="R190" s="60"/>
      <c r="S190" s="60"/>
      <c r="T190" s="60"/>
    </row>
    <row r="191" spans="1:20" x14ac:dyDescent="0.45">
      <c r="A191" s="59"/>
      <c r="D191" s="101"/>
      <c r="E191" s="60"/>
      <c r="L191" s="61"/>
      <c r="M191" s="60"/>
      <c r="N191" s="60"/>
      <c r="O191" s="60"/>
      <c r="P191" s="60"/>
      <c r="Q191" s="60"/>
      <c r="R191" s="60"/>
      <c r="S191" s="60"/>
      <c r="T191" s="60"/>
    </row>
    <row r="192" spans="1:20" x14ac:dyDescent="0.45">
      <c r="A192" s="59"/>
      <c r="D192" s="101"/>
      <c r="E192" s="60"/>
      <c r="L192" s="61"/>
      <c r="M192" s="60"/>
      <c r="N192" s="60"/>
      <c r="O192" s="60"/>
      <c r="P192" s="60"/>
      <c r="Q192" s="60"/>
      <c r="R192" s="60"/>
      <c r="S192" s="60"/>
      <c r="T192" s="60"/>
    </row>
    <row r="193" spans="1:20" x14ac:dyDescent="0.45">
      <c r="A193" s="59"/>
      <c r="D193" s="101"/>
      <c r="E193" s="60"/>
      <c r="L193" s="61"/>
      <c r="M193" s="60"/>
      <c r="N193" s="60"/>
      <c r="O193" s="60"/>
      <c r="P193" s="60"/>
      <c r="Q193" s="60"/>
      <c r="R193" s="60"/>
      <c r="S193" s="60"/>
      <c r="T193" s="60"/>
    </row>
    <row r="194" spans="1:20" x14ac:dyDescent="0.45">
      <c r="A194" s="59"/>
      <c r="D194" s="101"/>
      <c r="E194" s="60"/>
      <c r="L194" s="61"/>
      <c r="M194" s="60"/>
      <c r="N194" s="60"/>
      <c r="O194" s="60"/>
      <c r="P194" s="60"/>
      <c r="Q194" s="60"/>
      <c r="R194" s="60"/>
      <c r="S194" s="60"/>
      <c r="T194" s="60"/>
    </row>
    <row r="195" spans="1:20" x14ac:dyDescent="0.45">
      <c r="A195" s="59"/>
      <c r="D195" s="101"/>
      <c r="E195" s="60"/>
      <c r="L195" s="61"/>
      <c r="M195" s="60"/>
      <c r="N195" s="60"/>
      <c r="O195" s="60"/>
      <c r="P195" s="60"/>
      <c r="Q195" s="60"/>
      <c r="R195" s="60"/>
      <c r="S195" s="60"/>
      <c r="T195" s="60"/>
    </row>
    <row r="196" spans="1:20" x14ac:dyDescent="0.45">
      <c r="A196" s="59"/>
      <c r="D196" s="101"/>
      <c r="E196" s="60"/>
      <c r="L196" s="61"/>
      <c r="M196" s="60"/>
      <c r="N196" s="60"/>
      <c r="O196" s="60"/>
      <c r="P196" s="60"/>
      <c r="Q196" s="60"/>
      <c r="R196" s="60"/>
      <c r="S196" s="60"/>
      <c r="T196" s="60"/>
    </row>
    <row r="197" spans="1:20" x14ac:dyDescent="0.45">
      <c r="A197" s="59"/>
      <c r="D197" s="101"/>
      <c r="E197" s="60"/>
      <c r="L197" s="61"/>
      <c r="M197" s="60"/>
      <c r="N197" s="60"/>
      <c r="O197" s="60"/>
      <c r="P197" s="60"/>
      <c r="Q197" s="60"/>
      <c r="R197" s="60"/>
      <c r="S197" s="60"/>
      <c r="T197" s="60"/>
    </row>
    <row r="198" spans="1:20" x14ac:dyDescent="0.45">
      <c r="A198" s="59"/>
      <c r="D198" s="101"/>
      <c r="E198" s="60"/>
      <c r="L198" s="61"/>
      <c r="M198" s="60"/>
      <c r="N198" s="60"/>
      <c r="O198" s="60"/>
      <c r="P198" s="60"/>
      <c r="Q198" s="60"/>
      <c r="R198" s="60"/>
      <c r="S198" s="60"/>
      <c r="T198" s="60"/>
    </row>
    <row r="199" spans="1:20" x14ac:dyDescent="0.45">
      <c r="A199" s="59"/>
      <c r="D199" s="101"/>
      <c r="E199" s="60"/>
      <c r="L199" s="61"/>
      <c r="M199" s="60"/>
      <c r="N199" s="60"/>
      <c r="O199" s="60"/>
      <c r="P199" s="60"/>
      <c r="Q199" s="60"/>
      <c r="R199" s="60"/>
      <c r="S199" s="60"/>
      <c r="T199" s="60"/>
    </row>
    <row r="200" spans="1:20" x14ac:dyDescent="0.45">
      <c r="A200" s="59"/>
      <c r="D200" s="101"/>
      <c r="E200" s="60"/>
      <c r="L200" s="61"/>
      <c r="M200" s="60"/>
      <c r="N200" s="60"/>
      <c r="O200" s="60"/>
      <c r="P200" s="60"/>
      <c r="Q200" s="60"/>
      <c r="R200" s="60"/>
      <c r="S200" s="60"/>
      <c r="T200" s="60"/>
    </row>
    <row r="201" spans="1:20" x14ac:dyDescent="0.45">
      <c r="A201" s="59"/>
      <c r="D201" s="101"/>
      <c r="E201" s="60"/>
      <c r="L201" s="61"/>
      <c r="M201" s="60"/>
      <c r="N201" s="60"/>
      <c r="O201" s="60"/>
      <c r="P201" s="60"/>
      <c r="Q201" s="60"/>
      <c r="R201" s="60"/>
      <c r="S201" s="60"/>
      <c r="T201" s="60"/>
    </row>
    <row r="202" spans="1:20" x14ac:dyDescent="0.45">
      <c r="A202" s="59"/>
      <c r="D202" s="101"/>
      <c r="E202" s="60"/>
      <c r="L202" s="61"/>
      <c r="M202" s="60"/>
      <c r="N202" s="60"/>
      <c r="O202" s="60"/>
      <c r="P202" s="60"/>
      <c r="Q202" s="60"/>
      <c r="R202" s="60"/>
      <c r="S202" s="60"/>
      <c r="T202" s="60"/>
    </row>
    <row r="203" spans="1:20" x14ac:dyDescent="0.45">
      <c r="A203" s="59"/>
      <c r="D203" s="101"/>
      <c r="E203" s="60"/>
      <c r="L203" s="61"/>
      <c r="M203" s="60"/>
      <c r="N203" s="60"/>
      <c r="O203" s="60"/>
      <c r="P203" s="60"/>
      <c r="Q203" s="60"/>
      <c r="R203" s="60"/>
      <c r="S203" s="60"/>
      <c r="T203" s="60"/>
    </row>
    <row r="204" spans="1:20" x14ac:dyDescent="0.45">
      <c r="A204" s="59"/>
      <c r="D204" s="101"/>
      <c r="E204" s="60"/>
      <c r="L204" s="61"/>
      <c r="M204" s="60"/>
      <c r="N204" s="60"/>
      <c r="O204" s="60"/>
      <c r="P204" s="60"/>
      <c r="Q204" s="60"/>
      <c r="R204" s="60"/>
      <c r="S204" s="60"/>
      <c r="T204" s="60"/>
    </row>
    <row r="205" spans="1:20" x14ac:dyDescent="0.45">
      <c r="A205" s="59"/>
      <c r="D205" s="101"/>
      <c r="E205" s="60"/>
      <c r="L205" s="61"/>
      <c r="M205" s="60"/>
      <c r="N205" s="60"/>
      <c r="O205" s="60"/>
      <c r="P205" s="60"/>
      <c r="Q205" s="60"/>
      <c r="R205" s="60"/>
      <c r="S205" s="60"/>
      <c r="T205" s="60"/>
    </row>
    <row r="206" spans="1:20" x14ac:dyDescent="0.45">
      <c r="A206" s="59"/>
      <c r="D206" s="101"/>
      <c r="E206" s="60"/>
      <c r="L206" s="61"/>
      <c r="M206" s="60"/>
      <c r="N206" s="60"/>
      <c r="O206" s="60"/>
      <c r="P206" s="60"/>
      <c r="Q206" s="60"/>
      <c r="R206" s="60"/>
      <c r="S206" s="60"/>
      <c r="T206" s="60"/>
    </row>
    <row r="207" spans="1:20" x14ac:dyDescent="0.45">
      <c r="A207" s="59"/>
      <c r="D207" s="101"/>
      <c r="E207" s="60"/>
      <c r="L207" s="61"/>
      <c r="M207" s="60"/>
      <c r="N207" s="60"/>
      <c r="O207" s="60"/>
      <c r="P207" s="60"/>
      <c r="Q207" s="60"/>
      <c r="R207" s="60"/>
      <c r="S207" s="60"/>
      <c r="T207" s="60"/>
    </row>
    <row r="208" spans="1:20" x14ac:dyDescent="0.45">
      <c r="A208" s="59"/>
      <c r="D208" s="101"/>
      <c r="E208" s="60"/>
      <c r="L208" s="61"/>
      <c r="M208" s="60"/>
      <c r="N208" s="60"/>
      <c r="O208" s="60"/>
      <c r="P208" s="60"/>
      <c r="Q208" s="60"/>
      <c r="R208" s="60"/>
      <c r="S208" s="60"/>
      <c r="T208" s="60"/>
    </row>
    <row r="209" spans="1:20" x14ac:dyDescent="0.45">
      <c r="A209" s="59"/>
      <c r="D209" s="101"/>
      <c r="E209" s="60"/>
      <c r="L209" s="61"/>
      <c r="M209" s="60"/>
      <c r="N209" s="60"/>
      <c r="O209" s="60"/>
      <c r="P209" s="60"/>
      <c r="Q209" s="60"/>
      <c r="R209" s="60"/>
      <c r="S209" s="60"/>
      <c r="T209" s="60"/>
    </row>
    <row r="210" spans="1:20" x14ac:dyDescent="0.45">
      <c r="A210" s="59"/>
      <c r="D210" s="101"/>
      <c r="E210" s="60"/>
      <c r="L210" s="61"/>
      <c r="M210" s="60"/>
      <c r="N210" s="60"/>
      <c r="O210" s="60"/>
      <c r="P210" s="60"/>
      <c r="Q210" s="60"/>
      <c r="R210" s="60"/>
      <c r="S210" s="60"/>
      <c r="T210" s="60"/>
    </row>
    <row r="211" spans="1:20" x14ac:dyDescent="0.45">
      <c r="A211" s="59"/>
      <c r="D211" s="101"/>
      <c r="E211" s="60"/>
      <c r="L211" s="61"/>
      <c r="M211" s="60"/>
      <c r="N211" s="60"/>
      <c r="O211" s="60"/>
      <c r="P211" s="60"/>
      <c r="Q211" s="60"/>
      <c r="R211" s="60"/>
      <c r="S211" s="60"/>
      <c r="T211" s="60"/>
    </row>
    <row r="212" spans="1:20" x14ac:dyDescent="0.45">
      <c r="A212" s="59"/>
      <c r="D212" s="101"/>
      <c r="E212" s="60"/>
      <c r="L212" s="61"/>
      <c r="M212" s="60"/>
      <c r="N212" s="60"/>
      <c r="O212" s="60"/>
      <c r="P212" s="60"/>
      <c r="Q212" s="60"/>
      <c r="R212" s="60"/>
      <c r="S212" s="60"/>
      <c r="T212" s="60"/>
    </row>
    <row r="213" spans="1:20" x14ac:dyDescent="0.45">
      <c r="A213" s="59"/>
      <c r="D213" s="101"/>
      <c r="E213" s="60"/>
      <c r="L213" s="61"/>
      <c r="M213" s="60"/>
      <c r="N213" s="60"/>
      <c r="O213" s="60"/>
      <c r="P213" s="60"/>
      <c r="Q213" s="60"/>
      <c r="R213" s="60"/>
      <c r="S213" s="60"/>
      <c r="T213" s="60"/>
    </row>
    <row r="214" spans="1:20" x14ac:dyDescent="0.45">
      <c r="A214" s="59"/>
      <c r="D214" s="101"/>
      <c r="E214" s="60"/>
      <c r="L214" s="61"/>
      <c r="M214" s="60"/>
      <c r="N214" s="60"/>
      <c r="O214" s="60"/>
      <c r="P214" s="60"/>
      <c r="Q214" s="60"/>
      <c r="R214" s="60"/>
      <c r="S214" s="60"/>
      <c r="T214" s="60"/>
    </row>
    <row r="215" spans="1:20" x14ac:dyDescent="0.45">
      <c r="A215" s="59"/>
      <c r="D215" s="101"/>
      <c r="E215" s="60"/>
      <c r="L215" s="61"/>
      <c r="M215" s="60"/>
      <c r="N215" s="60"/>
      <c r="O215" s="60"/>
      <c r="P215" s="60"/>
      <c r="Q215" s="60"/>
      <c r="R215" s="60"/>
      <c r="S215" s="60"/>
      <c r="T215" s="60"/>
    </row>
    <row r="216" spans="1:20" x14ac:dyDescent="0.45">
      <c r="A216" s="59"/>
      <c r="D216" s="101"/>
      <c r="E216" s="60"/>
      <c r="L216" s="61"/>
      <c r="M216" s="60"/>
      <c r="N216" s="60"/>
      <c r="O216" s="60"/>
      <c r="P216" s="60"/>
      <c r="Q216" s="60"/>
      <c r="R216" s="60"/>
      <c r="S216" s="60"/>
      <c r="T216" s="60"/>
    </row>
    <row r="217" spans="1:20" x14ac:dyDescent="0.45">
      <c r="A217" s="59"/>
      <c r="D217" s="101"/>
      <c r="E217" s="60"/>
      <c r="L217" s="61"/>
      <c r="M217" s="60"/>
      <c r="N217" s="60"/>
      <c r="O217" s="60"/>
      <c r="P217" s="60"/>
      <c r="Q217" s="60"/>
      <c r="R217" s="60"/>
      <c r="S217" s="60"/>
      <c r="T217" s="60"/>
    </row>
    <row r="218" spans="1:20" x14ac:dyDescent="0.45">
      <c r="A218" s="59"/>
      <c r="D218" s="101"/>
      <c r="E218" s="60"/>
      <c r="L218" s="61"/>
      <c r="M218" s="60"/>
      <c r="N218" s="60"/>
      <c r="O218" s="60"/>
      <c r="P218" s="60"/>
      <c r="Q218" s="60"/>
      <c r="R218" s="60"/>
      <c r="S218" s="60"/>
      <c r="T218" s="60"/>
    </row>
    <row r="219" spans="1:20" x14ac:dyDescent="0.45">
      <c r="A219" s="59"/>
      <c r="D219" s="101"/>
      <c r="E219" s="60"/>
      <c r="L219" s="61"/>
      <c r="M219" s="60"/>
      <c r="N219" s="60"/>
      <c r="O219" s="60"/>
      <c r="P219" s="60"/>
      <c r="Q219" s="60"/>
      <c r="R219" s="60"/>
      <c r="S219" s="60"/>
      <c r="T219" s="60"/>
    </row>
    <row r="220" spans="1:20" x14ac:dyDescent="0.45">
      <c r="A220" s="59"/>
      <c r="D220" s="101"/>
      <c r="E220" s="60"/>
      <c r="L220" s="61"/>
      <c r="M220" s="60"/>
      <c r="N220" s="60"/>
      <c r="O220" s="60"/>
      <c r="P220" s="60"/>
      <c r="Q220" s="60"/>
      <c r="R220" s="60"/>
      <c r="S220" s="60"/>
      <c r="T220" s="60"/>
    </row>
    <row r="221" spans="1:20" x14ac:dyDescent="0.45">
      <c r="A221" s="59"/>
      <c r="D221" s="101"/>
      <c r="E221" s="60"/>
      <c r="L221" s="61"/>
      <c r="M221" s="60"/>
      <c r="N221" s="60"/>
      <c r="O221" s="60"/>
      <c r="P221" s="60"/>
      <c r="Q221" s="60"/>
      <c r="R221" s="60"/>
      <c r="S221" s="60"/>
      <c r="T221" s="60"/>
    </row>
    <row r="222" spans="1:20" x14ac:dyDescent="0.45">
      <c r="A222" s="59"/>
      <c r="D222" s="101"/>
      <c r="E222" s="60"/>
      <c r="L222" s="61"/>
      <c r="M222" s="60"/>
      <c r="N222" s="60"/>
      <c r="O222" s="60"/>
      <c r="P222" s="60"/>
      <c r="Q222" s="60"/>
      <c r="R222" s="60"/>
      <c r="S222" s="60"/>
      <c r="T222" s="60"/>
    </row>
    <row r="223" spans="1:20" x14ac:dyDescent="0.45">
      <c r="A223" s="59"/>
      <c r="D223" s="101"/>
      <c r="E223" s="60"/>
      <c r="L223" s="61"/>
      <c r="M223" s="60"/>
      <c r="N223" s="60"/>
      <c r="O223" s="60"/>
      <c r="P223" s="60"/>
      <c r="Q223" s="60"/>
      <c r="R223" s="60"/>
      <c r="S223" s="60"/>
      <c r="T223" s="60"/>
    </row>
    <row r="224" spans="1:20" x14ac:dyDescent="0.45">
      <c r="A224" s="59"/>
      <c r="D224" s="101"/>
      <c r="E224" s="60"/>
      <c r="L224" s="61"/>
      <c r="M224" s="60"/>
      <c r="N224" s="60"/>
      <c r="O224" s="60"/>
      <c r="P224" s="60"/>
      <c r="Q224" s="60"/>
      <c r="R224" s="60"/>
      <c r="S224" s="60"/>
      <c r="T224" s="60"/>
    </row>
    <row r="225" spans="1:20" x14ac:dyDescent="0.45">
      <c r="A225" s="59"/>
      <c r="D225" s="101"/>
      <c r="E225" s="60"/>
      <c r="L225" s="61"/>
      <c r="M225" s="60"/>
      <c r="N225" s="60"/>
      <c r="O225" s="60"/>
      <c r="P225" s="60"/>
      <c r="Q225" s="60"/>
      <c r="R225" s="60"/>
      <c r="S225" s="60"/>
      <c r="T225" s="60"/>
    </row>
    <row r="226" spans="1:20" x14ac:dyDescent="0.45">
      <c r="A226" s="59"/>
      <c r="D226" s="101"/>
      <c r="E226" s="60"/>
      <c r="L226" s="61"/>
      <c r="M226" s="60"/>
      <c r="N226" s="60"/>
      <c r="O226" s="60"/>
      <c r="P226" s="60"/>
      <c r="Q226" s="60"/>
      <c r="R226" s="60"/>
      <c r="S226" s="60"/>
      <c r="T226" s="60"/>
    </row>
    <row r="227" spans="1:20" x14ac:dyDescent="0.45">
      <c r="A227" s="59"/>
      <c r="D227" s="101"/>
      <c r="E227" s="60"/>
      <c r="L227" s="61"/>
      <c r="M227" s="60"/>
      <c r="N227" s="60"/>
      <c r="O227" s="60"/>
      <c r="P227" s="60"/>
      <c r="Q227" s="60"/>
      <c r="R227" s="60"/>
      <c r="S227" s="60"/>
      <c r="T227" s="60"/>
    </row>
    <row r="228" spans="1:20" x14ac:dyDescent="0.45">
      <c r="A228" s="59"/>
      <c r="D228" s="101"/>
      <c r="E228" s="60"/>
      <c r="L228" s="61"/>
      <c r="M228" s="60"/>
      <c r="N228" s="60"/>
      <c r="O228" s="60"/>
      <c r="P228" s="60"/>
      <c r="Q228" s="60"/>
      <c r="R228" s="60"/>
      <c r="S228" s="60"/>
      <c r="T228" s="60"/>
    </row>
    <row r="229" spans="1:20" x14ac:dyDescent="0.45">
      <c r="A229" s="59"/>
      <c r="D229" s="101"/>
      <c r="E229" s="60"/>
      <c r="L229" s="61"/>
      <c r="M229" s="60"/>
      <c r="N229" s="60"/>
      <c r="O229" s="60"/>
      <c r="P229" s="60"/>
      <c r="Q229" s="60"/>
      <c r="R229" s="60"/>
      <c r="S229" s="60"/>
      <c r="T229" s="60"/>
    </row>
    <row r="230" spans="1:20" x14ac:dyDescent="0.45">
      <c r="A230" s="59"/>
      <c r="D230" s="101"/>
      <c r="E230" s="60"/>
      <c r="L230" s="61"/>
      <c r="M230" s="60"/>
      <c r="N230" s="60"/>
      <c r="O230" s="60"/>
      <c r="P230" s="60"/>
      <c r="Q230" s="60"/>
      <c r="R230" s="60"/>
      <c r="S230" s="60"/>
      <c r="T230" s="60"/>
    </row>
    <row r="231" spans="1:20" x14ac:dyDescent="0.45">
      <c r="A231" s="59"/>
      <c r="D231" s="101"/>
      <c r="E231" s="60"/>
      <c r="L231" s="61"/>
      <c r="M231" s="60"/>
      <c r="N231" s="60"/>
      <c r="O231" s="60"/>
      <c r="P231" s="60"/>
      <c r="Q231" s="60"/>
      <c r="R231" s="60"/>
      <c r="S231" s="60"/>
      <c r="T231" s="60"/>
    </row>
    <row r="232" spans="1:20" x14ac:dyDescent="0.45">
      <c r="A232" s="59"/>
      <c r="D232" s="101"/>
      <c r="E232" s="60"/>
      <c r="L232" s="61"/>
      <c r="M232" s="60"/>
      <c r="N232" s="60"/>
      <c r="O232" s="60"/>
      <c r="P232" s="60"/>
      <c r="Q232" s="60"/>
      <c r="R232" s="60"/>
      <c r="S232" s="60"/>
      <c r="T232" s="60"/>
    </row>
    <row r="233" spans="1:20" x14ac:dyDescent="0.45">
      <c r="A233" s="59"/>
      <c r="D233" s="101"/>
      <c r="E233" s="60"/>
      <c r="L233" s="61"/>
      <c r="M233" s="60"/>
      <c r="N233" s="60"/>
      <c r="O233" s="60"/>
      <c r="P233" s="60"/>
      <c r="Q233" s="60"/>
      <c r="R233" s="60"/>
      <c r="S233" s="60"/>
      <c r="T233" s="60"/>
    </row>
    <row r="234" spans="1:20" x14ac:dyDescent="0.45">
      <c r="A234" s="59"/>
      <c r="D234" s="101"/>
      <c r="E234" s="60"/>
      <c r="L234" s="61"/>
      <c r="M234" s="60"/>
      <c r="N234" s="60"/>
      <c r="O234" s="60"/>
      <c r="P234" s="60"/>
      <c r="Q234" s="60"/>
      <c r="R234" s="60"/>
      <c r="S234" s="60"/>
      <c r="T234" s="60"/>
    </row>
    <row r="235" spans="1:20" x14ac:dyDescent="0.45">
      <c r="A235" s="59"/>
      <c r="D235" s="101"/>
      <c r="E235" s="60"/>
      <c r="L235" s="61"/>
      <c r="M235" s="60"/>
      <c r="N235" s="60"/>
      <c r="O235" s="60"/>
      <c r="P235" s="60"/>
      <c r="Q235" s="60"/>
      <c r="R235" s="60"/>
      <c r="S235" s="60"/>
      <c r="T235" s="60"/>
    </row>
    <row r="236" spans="1:20" x14ac:dyDescent="0.45">
      <c r="A236" s="59"/>
      <c r="D236" s="101"/>
      <c r="E236" s="60"/>
      <c r="L236" s="61"/>
      <c r="M236" s="60"/>
      <c r="N236" s="60"/>
      <c r="O236" s="60"/>
      <c r="P236" s="60"/>
      <c r="Q236" s="60"/>
      <c r="R236" s="60"/>
      <c r="S236" s="60"/>
      <c r="T236" s="60"/>
    </row>
    <row r="237" spans="1:20" x14ac:dyDescent="0.45">
      <c r="A237" s="59"/>
      <c r="D237" s="101"/>
      <c r="E237" s="60"/>
      <c r="L237" s="61"/>
      <c r="M237" s="60"/>
      <c r="N237" s="60"/>
      <c r="O237" s="60"/>
      <c r="P237" s="60"/>
      <c r="Q237" s="60"/>
      <c r="R237" s="60"/>
      <c r="S237" s="60"/>
      <c r="T237" s="60"/>
    </row>
    <row r="238" spans="1:20" x14ac:dyDescent="0.45">
      <c r="A238" s="59"/>
      <c r="D238" s="101"/>
      <c r="E238" s="60"/>
      <c r="L238" s="61"/>
      <c r="M238" s="60"/>
      <c r="N238" s="60"/>
      <c r="O238" s="60"/>
      <c r="P238" s="60"/>
      <c r="Q238" s="60"/>
      <c r="R238" s="60"/>
      <c r="S238" s="60"/>
      <c r="T238" s="60"/>
    </row>
    <row r="239" spans="1:20" x14ac:dyDescent="0.45">
      <c r="A239" s="59"/>
      <c r="D239" s="101"/>
      <c r="E239" s="60"/>
      <c r="L239" s="61"/>
      <c r="M239" s="60"/>
      <c r="N239" s="60"/>
      <c r="O239" s="60"/>
      <c r="P239" s="60"/>
      <c r="Q239" s="60"/>
      <c r="R239" s="60"/>
      <c r="S239" s="60"/>
      <c r="T239" s="60"/>
    </row>
    <row r="240" spans="1:20" x14ac:dyDescent="0.45">
      <c r="A240" s="59"/>
      <c r="D240" s="101"/>
      <c r="E240" s="60"/>
      <c r="L240" s="61"/>
      <c r="M240" s="60"/>
      <c r="N240" s="60"/>
      <c r="O240" s="60"/>
      <c r="P240" s="60"/>
      <c r="Q240" s="60"/>
      <c r="R240" s="60"/>
      <c r="S240" s="60"/>
      <c r="T240" s="60"/>
    </row>
    <row r="241" spans="1:20" x14ac:dyDescent="0.45">
      <c r="A241" s="59"/>
      <c r="D241" s="101"/>
      <c r="E241" s="60"/>
      <c r="L241" s="61"/>
      <c r="M241" s="60"/>
      <c r="N241" s="60"/>
      <c r="O241" s="60"/>
      <c r="P241" s="60"/>
      <c r="Q241" s="60"/>
      <c r="R241" s="60"/>
      <c r="S241" s="60"/>
      <c r="T241" s="60"/>
    </row>
    <row r="242" spans="1:20" x14ac:dyDescent="0.45">
      <c r="A242" s="59"/>
      <c r="D242" s="101"/>
      <c r="E242" s="60"/>
      <c r="L242" s="61"/>
      <c r="M242" s="60"/>
      <c r="N242" s="60"/>
      <c r="O242" s="60"/>
      <c r="P242" s="60"/>
      <c r="Q242" s="60"/>
      <c r="R242" s="60"/>
      <c r="S242" s="60"/>
      <c r="T242" s="60"/>
    </row>
    <row r="243" spans="1:20" x14ac:dyDescent="0.45">
      <c r="A243" s="59"/>
      <c r="D243" s="101"/>
      <c r="E243" s="60"/>
      <c r="L243" s="61"/>
      <c r="M243" s="60"/>
      <c r="N243" s="60"/>
      <c r="O243" s="60"/>
      <c r="P243" s="60"/>
      <c r="Q243" s="60"/>
      <c r="R243" s="60"/>
      <c r="S243" s="60"/>
      <c r="T243" s="60"/>
    </row>
    <row r="244" spans="1:20" x14ac:dyDescent="0.45">
      <c r="A244" s="59"/>
      <c r="D244" s="101"/>
      <c r="E244" s="60"/>
      <c r="L244" s="61"/>
      <c r="M244" s="60"/>
      <c r="N244" s="60"/>
      <c r="O244" s="60"/>
      <c r="P244" s="60"/>
      <c r="Q244" s="60"/>
      <c r="R244" s="60"/>
      <c r="S244" s="60"/>
      <c r="T244" s="60"/>
    </row>
    <row r="245" spans="1:20" x14ac:dyDescent="0.45">
      <c r="A245" s="59"/>
      <c r="D245" s="101"/>
      <c r="E245" s="60"/>
      <c r="L245" s="61"/>
      <c r="M245" s="60"/>
      <c r="N245" s="60"/>
      <c r="O245" s="60"/>
      <c r="P245" s="60"/>
      <c r="Q245" s="60"/>
      <c r="R245" s="60"/>
      <c r="S245" s="60"/>
      <c r="T245" s="60"/>
    </row>
    <row r="246" spans="1:20" x14ac:dyDescent="0.45">
      <c r="A246" s="59"/>
      <c r="D246" s="101"/>
      <c r="E246" s="60"/>
      <c r="L246" s="61"/>
      <c r="M246" s="60"/>
      <c r="N246" s="60"/>
      <c r="O246" s="60"/>
      <c r="P246" s="60"/>
      <c r="Q246" s="60"/>
      <c r="R246" s="60"/>
      <c r="S246" s="60"/>
      <c r="T246" s="60"/>
    </row>
    <row r="247" spans="1:20" x14ac:dyDescent="0.45">
      <c r="A247" s="59"/>
      <c r="D247" s="101"/>
      <c r="E247" s="60"/>
      <c r="L247" s="61"/>
      <c r="M247" s="60"/>
      <c r="N247" s="60"/>
      <c r="O247" s="60"/>
      <c r="P247" s="60"/>
      <c r="Q247" s="60"/>
      <c r="R247" s="60"/>
      <c r="S247" s="60"/>
      <c r="T247" s="60"/>
    </row>
    <row r="248" spans="1:20" x14ac:dyDescent="0.45">
      <c r="A248" s="59"/>
      <c r="D248" s="101"/>
      <c r="E248" s="60"/>
      <c r="L248" s="61"/>
      <c r="M248" s="60"/>
      <c r="N248" s="60"/>
      <c r="O248" s="60"/>
      <c r="P248" s="60"/>
      <c r="Q248" s="60"/>
      <c r="R248" s="60"/>
      <c r="S248" s="60"/>
      <c r="T248" s="60"/>
    </row>
    <row r="249" spans="1:20" x14ac:dyDescent="0.45">
      <c r="A249" s="59"/>
      <c r="D249" s="101"/>
      <c r="E249" s="60"/>
      <c r="L249" s="61"/>
      <c r="M249" s="60"/>
      <c r="N249" s="60"/>
      <c r="O249" s="60"/>
      <c r="P249" s="60"/>
      <c r="Q249" s="60"/>
      <c r="R249" s="60"/>
      <c r="S249" s="60"/>
      <c r="T249" s="60"/>
    </row>
    <row r="250" spans="1:20" x14ac:dyDescent="0.45">
      <c r="A250" s="59"/>
      <c r="D250" s="101"/>
      <c r="E250" s="60"/>
      <c r="L250" s="61"/>
      <c r="M250" s="60"/>
      <c r="N250" s="60"/>
      <c r="O250" s="60"/>
      <c r="P250" s="60"/>
      <c r="Q250" s="60"/>
      <c r="R250" s="60"/>
      <c r="S250" s="60"/>
      <c r="T250" s="60"/>
    </row>
    <row r="251" spans="1:20" x14ac:dyDescent="0.45">
      <c r="A251" s="59"/>
      <c r="D251" s="101"/>
      <c r="E251" s="60"/>
      <c r="L251" s="61"/>
      <c r="M251" s="60"/>
      <c r="N251" s="60"/>
      <c r="O251" s="60"/>
      <c r="P251" s="60"/>
      <c r="Q251" s="60"/>
      <c r="R251" s="60"/>
      <c r="S251" s="60"/>
      <c r="T251" s="60"/>
    </row>
    <row r="252" spans="1:20" x14ac:dyDescent="0.45">
      <c r="A252" s="59"/>
      <c r="D252" s="101"/>
      <c r="E252" s="60"/>
      <c r="L252" s="61"/>
      <c r="M252" s="60"/>
      <c r="N252" s="60"/>
      <c r="O252" s="60"/>
      <c r="P252" s="60"/>
      <c r="Q252" s="60"/>
      <c r="R252" s="60"/>
      <c r="S252" s="60"/>
      <c r="T252" s="60"/>
    </row>
    <row r="253" spans="1:20" x14ac:dyDescent="0.45">
      <c r="A253" s="59"/>
      <c r="D253" s="101"/>
      <c r="E253" s="60"/>
      <c r="L253" s="61"/>
      <c r="M253" s="60"/>
      <c r="N253" s="60"/>
      <c r="O253" s="60"/>
      <c r="P253" s="60"/>
      <c r="Q253" s="60"/>
      <c r="R253" s="60"/>
      <c r="S253" s="60"/>
      <c r="T253" s="60"/>
    </row>
    <row r="254" spans="1:20" x14ac:dyDescent="0.45">
      <c r="A254" s="59"/>
      <c r="D254" s="101"/>
      <c r="E254" s="60"/>
      <c r="L254" s="61"/>
      <c r="M254" s="60"/>
      <c r="N254" s="60"/>
      <c r="O254" s="60"/>
      <c r="P254" s="60"/>
      <c r="Q254" s="60"/>
      <c r="R254" s="60"/>
      <c r="S254" s="60"/>
      <c r="T254" s="60"/>
    </row>
    <row r="255" spans="1:20" x14ac:dyDescent="0.45">
      <c r="A255" s="59"/>
      <c r="D255" s="101"/>
      <c r="E255" s="60"/>
      <c r="L255" s="61"/>
      <c r="M255" s="60"/>
      <c r="N255" s="60"/>
      <c r="O255" s="60"/>
      <c r="P255" s="60"/>
      <c r="Q255" s="60"/>
      <c r="R255" s="60"/>
      <c r="S255" s="60"/>
      <c r="T255" s="60"/>
    </row>
    <row r="256" spans="1:20" x14ac:dyDescent="0.45">
      <c r="A256" s="59"/>
      <c r="D256" s="101"/>
      <c r="E256" s="60"/>
      <c r="L256" s="61"/>
      <c r="M256" s="60"/>
      <c r="N256" s="60"/>
      <c r="O256" s="60"/>
      <c r="P256" s="60"/>
      <c r="Q256" s="60"/>
      <c r="R256" s="60"/>
      <c r="S256" s="60"/>
      <c r="T256" s="60"/>
    </row>
    <row r="257" spans="1:20" x14ac:dyDescent="0.45">
      <c r="A257" s="59"/>
      <c r="D257" s="101"/>
      <c r="E257" s="60"/>
      <c r="L257" s="61"/>
      <c r="M257" s="60"/>
      <c r="N257" s="60"/>
      <c r="O257" s="60"/>
      <c r="P257" s="60"/>
      <c r="Q257" s="60"/>
      <c r="R257" s="60"/>
      <c r="S257" s="60"/>
      <c r="T257" s="60"/>
    </row>
    <row r="258" spans="1:20" x14ac:dyDescent="0.45">
      <c r="A258" s="59"/>
      <c r="D258" s="101"/>
      <c r="E258" s="60"/>
      <c r="L258" s="61"/>
      <c r="M258" s="60"/>
      <c r="N258" s="60"/>
      <c r="O258" s="60"/>
      <c r="P258" s="60"/>
      <c r="Q258" s="60"/>
      <c r="R258" s="60"/>
      <c r="S258" s="60"/>
      <c r="T258" s="60"/>
    </row>
    <row r="259" spans="1:20" x14ac:dyDescent="0.45">
      <c r="A259" s="59"/>
      <c r="D259" s="101"/>
      <c r="E259" s="60"/>
      <c r="L259" s="61"/>
      <c r="M259" s="60"/>
      <c r="N259" s="60"/>
      <c r="O259" s="60"/>
      <c r="P259" s="60"/>
      <c r="Q259" s="60"/>
      <c r="R259" s="60"/>
      <c r="S259" s="60"/>
      <c r="T259" s="60"/>
    </row>
    <row r="260" spans="1:20" x14ac:dyDescent="0.45">
      <c r="A260" s="59"/>
      <c r="D260" s="101"/>
      <c r="E260" s="60"/>
      <c r="L260" s="61"/>
      <c r="M260" s="60"/>
      <c r="N260" s="60"/>
      <c r="O260" s="60"/>
      <c r="P260" s="60"/>
      <c r="Q260" s="60"/>
      <c r="R260" s="60"/>
      <c r="S260" s="60"/>
      <c r="T260" s="60"/>
    </row>
    <row r="261" spans="1:20" x14ac:dyDescent="0.45">
      <c r="A261" s="59"/>
      <c r="D261" s="101"/>
      <c r="E261" s="60"/>
      <c r="L261" s="61"/>
      <c r="M261" s="60"/>
      <c r="N261" s="60"/>
      <c r="O261" s="60"/>
      <c r="P261" s="60"/>
      <c r="Q261" s="60"/>
      <c r="R261" s="60"/>
      <c r="S261" s="60"/>
      <c r="T261" s="60"/>
    </row>
    <row r="262" spans="1:20" x14ac:dyDescent="0.45">
      <c r="A262" s="59"/>
      <c r="D262" s="101"/>
      <c r="E262" s="60"/>
      <c r="L262" s="61"/>
      <c r="M262" s="60"/>
      <c r="N262" s="60"/>
      <c r="O262" s="60"/>
      <c r="P262" s="60"/>
      <c r="Q262" s="60"/>
      <c r="R262" s="60"/>
      <c r="S262" s="60"/>
      <c r="T262" s="60"/>
    </row>
    <row r="263" spans="1:20" x14ac:dyDescent="0.45">
      <c r="A263" s="59"/>
      <c r="D263" s="101"/>
      <c r="E263" s="60"/>
      <c r="L263" s="61"/>
      <c r="M263" s="60"/>
      <c r="N263" s="60"/>
      <c r="O263" s="60"/>
      <c r="P263" s="60"/>
      <c r="Q263" s="60"/>
      <c r="R263" s="60"/>
      <c r="S263" s="60"/>
      <c r="T263" s="60"/>
    </row>
    <row r="264" spans="1:20" x14ac:dyDescent="0.45">
      <c r="A264" s="59"/>
      <c r="D264" s="101"/>
      <c r="E264" s="60"/>
      <c r="L264" s="61"/>
      <c r="M264" s="60"/>
      <c r="N264" s="60"/>
      <c r="O264" s="60"/>
      <c r="P264" s="60"/>
      <c r="Q264" s="60"/>
      <c r="R264" s="60"/>
      <c r="S264" s="60"/>
      <c r="T264" s="60"/>
    </row>
    <row r="265" spans="1:20" x14ac:dyDescent="0.45">
      <c r="A265" s="59"/>
      <c r="D265" s="101"/>
      <c r="E265" s="60"/>
      <c r="L265" s="61"/>
      <c r="M265" s="60"/>
      <c r="N265" s="60"/>
      <c r="O265" s="60"/>
      <c r="P265" s="60"/>
      <c r="Q265" s="60"/>
      <c r="R265" s="60"/>
      <c r="S265" s="60"/>
      <c r="T265" s="60"/>
    </row>
    <row r="266" spans="1:20" x14ac:dyDescent="0.45">
      <c r="A266" s="59"/>
      <c r="D266" s="101"/>
      <c r="E266" s="60"/>
      <c r="L266" s="61"/>
      <c r="M266" s="60"/>
      <c r="N266" s="60"/>
      <c r="O266" s="60"/>
      <c r="P266" s="60"/>
      <c r="Q266" s="60"/>
      <c r="R266" s="60"/>
      <c r="S266" s="60"/>
      <c r="T266" s="60"/>
    </row>
    <row r="267" spans="1:20" x14ac:dyDescent="0.45">
      <c r="A267" s="59"/>
      <c r="D267" s="101"/>
      <c r="E267" s="60"/>
      <c r="L267" s="61"/>
      <c r="M267" s="60"/>
      <c r="N267" s="60"/>
      <c r="O267" s="60"/>
      <c r="P267" s="60"/>
      <c r="Q267" s="60"/>
      <c r="R267" s="124">
        <f>R46-R48</f>
        <v>0</v>
      </c>
      <c r="S267" s="60" t="s">
        <v>226</v>
      </c>
      <c r="T267" s="60"/>
    </row>
    <row r="268" spans="1:20" x14ac:dyDescent="0.45">
      <c r="A268" s="59"/>
      <c r="D268" s="101"/>
      <c r="E268" s="60"/>
      <c r="L268" s="61"/>
      <c r="M268" s="60"/>
      <c r="N268" s="60"/>
      <c r="O268" s="60"/>
      <c r="P268" s="60"/>
      <c r="Q268" s="60"/>
      <c r="R268" s="60"/>
      <c r="S268" s="60"/>
      <c r="T268" s="60"/>
    </row>
    <row r="269" spans="1:20" x14ac:dyDescent="0.45">
      <c r="A269" s="59"/>
      <c r="D269" s="101"/>
      <c r="E269" s="60"/>
      <c r="L269" s="61"/>
      <c r="M269" s="60"/>
      <c r="N269" s="60"/>
      <c r="O269" s="60"/>
      <c r="P269" s="60"/>
      <c r="Q269" s="60"/>
      <c r="R269" s="124"/>
      <c r="S269" s="60"/>
    </row>
    <row r="270" spans="1:20" x14ac:dyDescent="0.45">
      <c r="A270" s="59"/>
      <c r="D270" s="101"/>
      <c r="E270" s="60"/>
      <c r="L270" s="61"/>
      <c r="M270" s="60"/>
      <c r="N270" s="60"/>
      <c r="O270" s="60"/>
      <c r="P270" s="60"/>
      <c r="Q270" s="60"/>
      <c r="R270" s="60"/>
      <c r="S270" s="60"/>
    </row>
    <row r="271" spans="1:20" x14ac:dyDescent="0.45">
      <c r="A271" s="59"/>
      <c r="D271" s="101"/>
      <c r="E271" s="60"/>
      <c r="L271" s="61"/>
      <c r="M271" s="60"/>
      <c r="N271" s="60"/>
      <c r="O271" s="60"/>
      <c r="P271" s="60"/>
      <c r="Q271" s="60"/>
      <c r="R271" s="60"/>
      <c r="S271" s="60"/>
    </row>
    <row r="272" spans="1:20" x14ac:dyDescent="0.45">
      <c r="A272" s="59"/>
      <c r="D272" s="101"/>
      <c r="E272" s="60"/>
      <c r="L272" s="61"/>
      <c r="M272" s="60"/>
      <c r="N272" s="60"/>
      <c r="O272" s="60"/>
      <c r="P272" s="60"/>
      <c r="Q272" s="60"/>
      <c r="R272" s="60"/>
      <c r="S272" s="60"/>
    </row>
    <row r="273" spans="1:19" x14ac:dyDescent="0.45">
      <c r="A273" s="59"/>
      <c r="D273" s="101"/>
      <c r="E273" s="60"/>
      <c r="L273" s="61"/>
      <c r="M273" s="60"/>
      <c r="N273" s="60"/>
      <c r="O273" s="60"/>
      <c r="P273" s="60"/>
      <c r="Q273" s="60"/>
      <c r="R273" s="60"/>
      <c r="S273" s="60"/>
    </row>
    <row r="274" spans="1:19" x14ac:dyDescent="0.45">
      <c r="A274" s="70"/>
      <c r="B274" s="14"/>
      <c r="C274" s="14"/>
      <c r="D274" s="102"/>
      <c r="E274" s="14"/>
      <c r="F274" s="14"/>
      <c r="G274" s="14"/>
      <c r="H274" s="14"/>
      <c r="I274" s="14"/>
      <c r="J274" s="14"/>
      <c r="K274" s="14"/>
      <c r="L274" s="71"/>
      <c r="M274" s="60"/>
      <c r="N274" s="60"/>
    </row>
    <row r="275" spans="1:19" x14ac:dyDescent="0.45">
      <c r="A275" s="59"/>
      <c r="D275" s="107"/>
      <c r="E275" s="108"/>
      <c r="L275" s="61"/>
      <c r="M275" s="60"/>
    </row>
    <row r="276" spans="1:19" x14ac:dyDescent="0.45">
      <c r="A276" s="59"/>
      <c r="D276" s="107"/>
      <c r="E276" s="108"/>
      <c r="L276" s="61"/>
    </row>
    <row r="277" spans="1:19" x14ac:dyDescent="0.45">
      <c r="A277" s="59"/>
      <c r="D277" s="107"/>
      <c r="E277" s="60"/>
      <c r="L277" s="61"/>
    </row>
    <row r="278" spans="1:19" x14ac:dyDescent="0.45">
      <c r="A278" s="59"/>
      <c r="D278" s="107"/>
      <c r="E278" s="60"/>
      <c r="L278" s="61"/>
    </row>
    <row r="279" spans="1:19" x14ac:dyDescent="0.45">
      <c r="A279" s="59"/>
      <c r="D279" s="107"/>
      <c r="E279" s="60"/>
      <c r="L279" s="61"/>
    </row>
    <row r="280" spans="1:19" x14ac:dyDescent="0.45">
      <c r="A280" s="59"/>
      <c r="D280" s="107"/>
      <c r="E280" s="60"/>
      <c r="L280" s="61"/>
    </row>
    <row r="281" spans="1:19" x14ac:dyDescent="0.45">
      <c r="A281" s="59"/>
      <c r="D281" s="107"/>
      <c r="E281" s="60"/>
      <c r="L281" s="61"/>
    </row>
    <row r="282" spans="1:19" x14ac:dyDescent="0.45">
      <c r="A282" s="59"/>
      <c r="D282" s="107"/>
      <c r="E282" s="60"/>
      <c r="L282" s="61"/>
    </row>
    <row r="283" spans="1:19" x14ac:dyDescent="0.45">
      <c r="A283" s="59"/>
      <c r="D283" s="107"/>
      <c r="E283" s="60"/>
      <c r="L283" s="61"/>
    </row>
    <row r="284" spans="1:19" x14ac:dyDescent="0.45">
      <c r="A284" s="59"/>
      <c r="D284" s="107"/>
      <c r="E284" s="60"/>
      <c r="L284" s="61"/>
    </row>
    <row r="285" spans="1:19" x14ac:dyDescent="0.45">
      <c r="A285" s="59"/>
      <c r="D285" s="107"/>
      <c r="E285" s="60"/>
      <c r="L285" s="61"/>
    </row>
    <row r="286" spans="1:19" x14ac:dyDescent="0.45">
      <c r="A286" s="59"/>
      <c r="D286" s="107"/>
      <c r="E286" s="60"/>
      <c r="L286" s="61"/>
    </row>
    <row r="287" spans="1:19" x14ac:dyDescent="0.45">
      <c r="A287" s="59"/>
      <c r="D287" s="107"/>
      <c r="E287" s="60"/>
      <c r="L287" s="61"/>
    </row>
    <row r="288" spans="1:19" x14ac:dyDescent="0.45">
      <c r="A288" s="59"/>
      <c r="D288" s="107"/>
      <c r="E288" s="60"/>
      <c r="L288" s="61"/>
    </row>
    <row r="289" spans="1:12" x14ac:dyDescent="0.45">
      <c r="A289" s="59"/>
      <c r="D289" s="107"/>
      <c r="E289" s="60"/>
      <c r="L289" s="61"/>
    </row>
    <row r="290" spans="1:12" x14ac:dyDescent="0.45">
      <c r="A290" s="59"/>
      <c r="D290" s="107"/>
      <c r="E290" s="60"/>
      <c r="L290" s="61"/>
    </row>
    <row r="291" spans="1:12" x14ac:dyDescent="0.45">
      <c r="A291" s="59"/>
      <c r="D291" s="107"/>
      <c r="E291" s="60"/>
      <c r="L291" s="61"/>
    </row>
    <row r="292" spans="1:12" x14ac:dyDescent="0.45">
      <c r="A292" s="59"/>
      <c r="D292" s="107"/>
      <c r="E292" s="60"/>
      <c r="L292" s="61"/>
    </row>
    <row r="293" spans="1:12" x14ac:dyDescent="0.45">
      <c r="A293" s="59"/>
      <c r="D293" s="107"/>
      <c r="E293" s="60"/>
      <c r="L293" s="61"/>
    </row>
    <row r="294" spans="1:12" x14ac:dyDescent="0.45">
      <c r="A294" s="59"/>
      <c r="D294" s="107"/>
      <c r="E294" s="60"/>
      <c r="L294" s="61"/>
    </row>
    <row r="295" spans="1:12" x14ac:dyDescent="0.45">
      <c r="A295" s="59"/>
      <c r="D295" s="107"/>
      <c r="E295" s="60"/>
      <c r="L295" s="61"/>
    </row>
    <row r="296" spans="1:12" x14ac:dyDescent="0.45">
      <c r="A296" s="59"/>
      <c r="D296" s="107"/>
      <c r="E296" s="60"/>
      <c r="L296" s="61"/>
    </row>
    <row r="297" spans="1:12" x14ac:dyDescent="0.45">
      <c r="A297" s="59"/>
      <c r="D297" s="107"/>
      <c r="E297" s="60"/>
      <c r="L297" s="61"/>
    </row>
    <row r="298" spans="1:12" x14ac:dyDescent="0.45">
      <c r="A298" s="59"/>
      <c r="D298" s="107"/>
      <c r="E298" s="60"/>
      <c r="L298" s="61"/>
    </row>
    <row r="299" spans="1:12" x14ac:dyDescent="0.45">
      <c r="A299" s="59"/>
      <c r="D299" s="107"/>
      <c r="E299" s="60"/>
      <c r="L299" s="61"/>
    </row>
    <row r="300" spans="1:12" x14ac:dyDescent="0.45">
      <c r="A300" s="59"/>
      <c r="D300" s="107"/>
      <c r="E300" s="60"/>
      <c r="L300" s="61"/>
    </row>
    <row r="301" spans="1:12" x14ac:dyDescent="0.45">
      <c r="A301" s="59"/>
      <c r="D301" s="107"/>
      <c r="E301" s="60"/>
      <c r="L301" s="61"/>
    </row>
    <row r="302" spans="1:12" x14ac:dyDescent="0.45">
      <c r="A302" s="59"/>
      <c r="D302" s="107"/>
      <c r="E302" s="60"/>
      <c r="L302" s="61"/>
    </row>
    <row r="303" spans="1:12" x14ac:dyDescent="0.45">
      <c r="A303" s="59"/>
      <c r="D303" s="107"/>
      <c r="E303" s="60"/>
      <c r="L303" s="61"/>
    </row>
    <row r="304" spans="1:12" x14ac:dyDescent="0.45">
      <c r="A304" s="59"/>
      <c r="D304" s="107"/>
      <c r="E304" s="60"/>
      <c r="L304" s="61"/>
    </row>
    <row r="305" spans="1:12" x14ac:dyDescent="0.45">
      <c r="A305" s="59"/>
      <c r="D305" s="107"/>
      <c r="E305" s="60"/>
      <c r="L305" s="61"/>
    </row>
    <row r="306" spans="1:12" x14ac:dyDescent="0.45">
      <c r="A306" s="59"/>
      <c r="D306" s="107"/>
      <c r="E306" s="60"/>
      <c r="L306" s="61"/>
    </row>
    <row r="307" spans="1:12" x14ac:dyDescent="0.45">
      <c r="E307" s="1"/>
    </row>
    <row r="308" spans="1:12" x14ac:dyDescent="0.45">
      <c r="E308" s="1"/>
    </row>
    <row r="309" spans="1:12" x14ac:dyDescent="0.45">
      <c r="E309" s="1"/>
    </row>
    <row r="310" spans="1:12" x14ac:dyDescent="0.45">
      <c r="E310" s="1"/>
    </row>
    <row r="311" spans="1:12" x14ac:dyDescent="0.45">
      <c r="E311" s="1"/>
    </row>
    <row r="312" spans="1:12" x14ac:dyDescent="0.45">
      <c r="E312" s="1"/>
    </row>
    <row r="313" spans="1:12" x14ac:dyDescent="0.45">
      <c r="E313" s="1"/>
    </row>
    <row r="314" spans="1:12" x14ac:dyDescent="0.45">
      <c r="E314" s="1"/>
    </row>
    <row r="315" spans="1:12" x14ac:dyDescent="0.45">
      <c r="E315" s="1"/>
    </row>
    <row r="316" spans="1:12" x14ac:dyDescent="0.45">
      <c r="E316" s="1"/>
    </row>
    <row r="317" spans="1:12" x14ac:dyDescent="0.45">
      <c r="E317" s="1"/>
    </row>
    <row r="318" spans="1:12" x14ac:dyDescent="0.45">
      <c r="E318" s="1"/>
    </row>
    <row r="319" spans="1:12" x14ac:dyDescent="0.45">
      <c r="E319" s="1"/>
    </row>
    <row r="320" spans="1:12" x14ac:dyDescent="0.45">
      <c r="E320" s="1"/>
    </row>
    <row r="321" spans="5:5" x14ac:dyDescent="0.45">
      <c r="E321" s="1"/>
    </row>
    <row r="322" spans="5:5" x14ac:dyDescent="0.45">
      <c r="E322" s="1"/>
    </row>
    <row r="323" spans="5:5" x14ac:dyDescent="0.45">
      <c r="E323" s="1"/>
    </row>
    <row r="324" spans="5:5" x14ac:dyDescent="0.45">
      <c r="E324" s="1"/>
    </row>
    <row r="325" spans="5:5" x14ac:dyDescent="0.45">
      <c r="E325" s="1"/>
    </row>
    <row r="326" spans="5:5" x14ac:dyDescent="0.45">
      <c r="E326" s="1"/>
    </row>
    <row r="327" spans="5:5" x14ac:dyDescent="0.45">
      <c r="E327" s="1"/>
    </row>
    <row r="328" spans="5:5" x14ac:dyDescent="0.45">
      <c r="E328" s="1"/>
    </row>
    <row r="329" spans="5:5" x14ac:dyDescent="0.45">
      <c r="E329" s="1"/>
    </row>
    <row r="330" spans="5:5" x14ac:dyDescent="0.45">
      <c r="E330" s="1"/>
    </row>
    <row r="331" spans="5:5" x14ac:dyDescent="0.45">
      <c r="E331" s="1"/>
    </row>
    <row r="332" spans="5:5" x14ac:dyDescent="0.45">
      <c r="E332" s="1"/>
    </row>
    <row r="333" spans="5:5" x14ac:dyDescent="0.45">
      <c r="E333" s="1"/>
    </row>
    <row r="334" spans="5:5" x14ac:dyDescent="0.45">
      <c r="E334" s="1"/>
    </row>
    <row r="335" spans="5:5" x14ac:dyDescent="0.45">
      <c r="E335" s="1"/>
    </row>
    <row r="336" spans="5:5" x14ac:dyDescent="0.45">
      <c r="E336" s="1"/>
    </row>
    <row r="337" spans="5:5" x14ac:dyDescent="0.45">
      <c r="E337" s="1"/>
    </row>
    <row r="338" spans="5:5" x14ac:dyDescent="0.45">
      <c r="E338" s="1"/>
    </row>
  </sheetData>
  <conditionalFormatting sqref="F18:F273">
    <cfRule type="expression" dxfId="139" priority="1">
      <formula>AND($A18="Materials-in",$F18="Recovered resource")</formula>
    </cfRule>
    <cfRule type="expression" dxfId="138" priority="3">
      <formula>AND($E18="Not levied",$F18="Stockpiled (disposal)")</formula>
    </cfRule>
    <cfRule type="expression" dxfId="137" priority="4">
      <formula>AND($E18="Not levied",$F18="Disposal")</formula>
    </cfRule>
  </conditionalFormatting>
  <conditionalFormatting sqref="S38">
    <cfRule type="expression" dxfId="136" priority="8">
      <formula>$S$38&lt;$R$38</formula>
    </cfRule>
  </conditionalFormatting>
  <conditionalFormatting sqref="G18:G273">
    <cfRule type="expression" dxfId="135" priority="5">
      <formula>AND($F18="Stockpiled (resource recovery)")</formula>
    </cfRule>
    <cfRule type="expression" dxfId="134" priority="6">
      <formula>AND($F18="Recovered resource")</formula>
    </cfRule>
  </conditionalFormatting>
  <conditionalFormatting sqref="J18:J273">
    <cfRule type="expression" dxfId="133" priority="7">
      <formula>AND($F18="Stockpiled (operational use)")</formula>
    </cfRule>
    <cfRule type="expression" dxfId="132" priority="9">
      <formula>AND($F18="Operational use")</formula>
    </cfRule>
  </conditionalFormatting>
  <conditionalFormatting sqref="E18:E273">
    <cfRule type="expression" dxfId="131" priority="2">
      <formula>AND($A18="Materials-in",$E18="Allowable rebate claim")</formula>
    </cfRule>
  </conditionalFormatting>
  <dataValidations count="3">
    <dataValidation type="list" allowBlank="1" showInputMessage="1" showErrorMessage="1" sqref="G6:J7" xr:uid="{0383263B-C5C7-4FC5-9F57-5163D2ABFBA2}">
      <formula1>_xlfn.ANCHORARRAY(#REF!)</formula1>
    </dataValidation>
    <dataValidation type="list" allowBlank="1" showInputMessage="1" showErrorMessage="1" sqref="B18:B273" xr:uid="{83174E3D-7548-4BE2-9F60-221ADE717047}">
      <formula1>WasteStream</formula1>
    </dataValidation>
    <dataValidation type="list" allowBlank="1" showInputMessage="1" showErrorMessage="1" sqref="A18:A273" xr:uid="{0993A25C-0AB6-48BB-A445-1B9523CDBDC5}">
      <formula1>MatFlow</formula1>
    </dataValidation>
  </dataValidations>
  <pageMargins left="0.7" right="0.7" top="0.75" bottom="0.75" header="0.3" footer="0.3"/>
  <pageSetup paperSize="9" orientation="portrait" r:id="rId1"/>
  <headerFooter>
    <oddHeader>&amp;C&amp;"Calibri"&amp;10&amp;K000000 OFFICIAL &amp;1#_x000D_</oddHead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xr:uid="{77FD3999-3071-42F9-B7AA-D7A7AB32CE08}">
          <x14:formula1>
            <xm:f>MatClass!$AC$3:$AC$9</xm:f>
          </x14:formula1>
          <xm:sqref>G18:G273</xm:sqref>
        </x14:dataValidation>
        <x14:dataValidation type="list" allowBlank="1" showInputMessage="1" showErrorMessage="1" xr:uid="{2AD0DF55-450A-4A2F-A394-49D3A4E0B6EB}">
          <x14:formula1>
            <xm:f>MatClass!$AB$3:$AB$11</xm:f>
          </x14:formula1>
          <xm:sqref>I18:I273</xm:sqref>
        </x14:dataValidation>
        <x14:dataValidation type="list" allowBlank="1" showInputMessage="1" showErrorMessage="1" xr:uid="{289E54DB-45F9-441B-BFA5-83C884AB900E}">
          <x14:formula1>
            <xm:f>MatClass!$Z$3:$Z$11</xm:f>
          </x14:formula1>
          <xm:sqref>E18:E273</xm:sqref>
        </x14:dataValidation>
        <x14:dataValidation type="list" allowBlank="1" showInputMessage="1" showErrorMessage="1" xr:uid="{7E65004C-B092-4DAC-B07C-8019A28118F6}">
          <x14:formula1>
            <xm:f>MatClass!$Y$3:$Y$5</xm:f>
          </x14:formula1>
          <xm:sqref>C18:C273</xm:sqref>
        </x14:dataValidation>
        <x14:dataValidation type="list" allowBlank="1" showInputMessage="1" showErrorMessage="1" xr:uid="{D1BBF059-4AF9-4B09-B503-2ADB983D972C}">
          <x14:formula1>
            <xm:f>MatClass!$AA$3:$AA$7</xm:f>
          </x14:formula1>
          <xm:sqref>F18:F273</xm:sqref>
        </x14:dataValidation>
        <x14:dataValidation type="list" allowBlank="1" showInputMessage="1" showErrorMessage="1" xr:uid="{9ACE11AA-2CE1-45CA-A31C-6392E619261D}">
          <x14:formula1>
            <xm:f>MatClass!$AD$3:$AD$7</xm:f>
          </x14:formula1>
          <xm:sqref>J18:J273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691DD-B8E4-4168-B34A-8F1E97A9DC43}">
  <sheetPr>
    <tabColor theme="7"/>
  </sheetPr>
  <dimension ref="A1:AL339"/>
  <sheetViews>
    <sheetView showGridLines="0" tabSelected="1" zoomScale="80" zoomScaleNormal="80" workbookViewId="0">
      <selection activeCell="F19" sqref="F19"/>
    </sheetView>
  </sheetViews>
  <sheetFormatPr defaultRowHeight="14.25" outlineLevelCol="1" x14ac:dyDescent="0.45"/>
  <cols>
    <col min="1" max="1" width="32.59765625" customWidth="1"/>
    <col min="2" max="2" width="26.86328125" customWidth="1"/>
    <col min="3" max="3" width="21.86328125" customWidth="1"/>
    <col min="4" max="4" width="22.73046875" customWidth="1"/>
    <col min="5" max="5" width="23.3984375" customWidth="1"/>
    <col min="6" max="6" width="26.3984375" customWidth="1"/>
    <col min="7" max="7" width="26.73046875" customWidth="1"/>
    <col min="8" max="8" width="22.3984375" customWidth="1"/>
    <col min="9" max="9" width="26.73046875" customWidth="1"/>
    <col min="10" max="10" width="34" customWidth="1"/>
    <col min="11" max="11" width="38.73046875" customWidth="1"/>
    <col min="12" max="12" width="66.265625" customWidth="1"/>
    <col min="13" max="13" width="12.86328125" customWidth="1"/>
    <col min="14" max="14" width="7.265625" customWidth="1" outlineLevel="1"/>
    <col min="15" max="15" width="21" customWidth="1" outlineLevel="1"/>
    <col min="16" max="16" width="6.265625" customWidth="1" outlineLevel="1"/>
    <col min="17" max="17" width="6.59765625" customWidth="1" outlineLevel="1"/>
    <col min="18" max="18" width="37.86328125" customWidth="1" outlineLevel="1"/>
    <col min="19" max="19" width="14" customWidth="1" outlineLevel="1"/>
    <col min="20" max="20" width="72.3984375" customWidth="1" outlineLevel="1"/>
    <col min="21" max="22" width="6.59765625" customWidth="1"/>
    <col min="23" max="37" width="8.73046875" customWidth="1" outlineLevel="1"/>
    <col min="38" max="38" width="4.59765625" customWidth="1" outlineLevel="1"/>
  </cols>
  <sheetData>
    <row r="1" spans="1:38" ht="25.5" x14ac:dyDescent="0.75">
      <c r="A1" s="126" t="s">
        <v>140</v>
      </c>
      <c r="N1" s="126" t="s">
        <v>141</v>
      </c>
      <c r="V1" s="126" t="s">
        <v>227</v>
      </c>
    </row>
    <row r="4" spans="1:38" x14ac:dyDescent="0.45">
      <c r="A4" s="10" t="s">
        <v>144</v>
      </c>
      <c r="B4" s="10"/>
    </row>
    <row r="5" spans="1:38" ht="14.65" thickBot="1" x14ac:dyDescent="0.5">
      <c r="A5" s="53" t="s">
        <v>146</v>
      </c>
      <c r="B5" s="153"/>
      <c r="O5" s="8" t="s">
        <v>145</v>
      </c>
    </row>
    <row r="6" spans="1:38" ht="14.65" thickBot="1" x14ac:dyDescent="0.5">
      <c r="A6" s="53" t="s">
        <v>153</v>
      </c>
      <c r="B6" s="153"/>
      <c r="O6" s="72" t="s">
        <v>147</v>
      </c>
      <c r="P6" s="73" t="s">
        <v>148</v>
      </c>
      <c r="Q6" s="73" t="s">
        <v>149</v>
      </c>
      <c r="R6" s="73" t="s">
        <v>150</v>
      </c>
      <c r="S6" s="74" t="s">
        <v>151</v>
      </c>
      <c r="T6" s="98" t="s">
        <v>152</v>
      </c>
    </row>
    <row r="7" spans="1:38" ht="15" customHeight="1" thickBot="1" x14ac:dyDescent="0.5">
      <c r="A7" s="53" t="s">
        <v>159</v>
      </c>
      <c r="B7" s="153"/>
      <c r="D7" s="201" t="s">
        <v>228</v>
      </c>
      <c r="E7" s="201"/>
      <c r="F7" s="10" t="s">
        <v>161</v>
      </c>
      <c r="G7" s="10" t="s">
        <v>162</v>
      </c>
      <c r="O7" s="179" t="s">
        <v>134</v>
      </c>
      <c r="P7" s="179" t="s">
        <v>155</v>
      </c>
      <c r="Q7" s="179" t="s">
        <v>229</v>
      </c>
      <c r="R7" s="175" t="s">
        <v>33</v>
      </c>
      <c r="S7" s="177">
        <f>SUMIFS($D$19:$D$275,$A$19:$A$275,O7,$F$19:$F$275,R7,$E$19:$E$275,"&lt;&gt;Not Levied")</f>
        <v>0</v>
      </c>
      <c r="T7" s="177" t="s">
        <v>230</v>
      </c>
      <c r="W7" s="90"/>
      <c r="X7" s="82"/>
      <c r="Y7" s="82"/>
      <c r="Z7" s="82"/>
      <c r="AA7" s="82"/>
      <c r="AB7" s="82"/>
      <c r="AC7" s="82"/>
      <c r="AD7" s="82"/>
      <c r="AE7" s="82"/>
      <c r="AF7" s="82"/>
      <c r="AG7" s="82"/>
      <c r="AH7" s="82"/>
      <c r="AI7" s="82"/>
      <c r="AJ7" s="82"/>
      <c r="AK7" s="82"/>
      <c r="AL7" s="83"/>
    </row>
    <row r="8" spans="1:38" ht="28.9" thickBot="1" x14ac:dyDescent="0.5">
      <c r="A8" s="53" t="s">
        <v>166</v>
      </c>
      <c r="B8" s="153"/>
      <c r="D8" s="202" t="s">
        <v>231</v>
      </c>
      <c r="E8" s="146" t="s">
        <v>167</v>
      </c>
      <c r="F8" s="154"/>
      <c r="G8" s="147">
        <f>S40</f>
        <v>0</v>
      </c>
      <c r="O8" s="179" t="s">
        <v>134</v>
      </c>
      <c r="P8" s="179" t="s">
        <v>155</v>
      </c>
      <c r="Q8" s="179" t="s">
        <v>232</v>
      </c>
      <c r="R8" s="175" t="s">
        <v>36</v>
      </c>
      <c r="S8" s="177">
        <f>SUMIFS($D$19:$D$275,$A$19:$A$275,O8,$F$19:$F$275,R8,$E$19:$E$275,"&lt;&gt;Not Levied")</f>
        <v>0</v>
      </c>
      <c r="T8" s="177" t="s">
        <v>233</v>
      </c>
      <c r="W8" s="84"/>
      <c r="X8" s="85"/>
      <c r="Y8" s="85"/>
      <c r="Z8" s="85"/>
      <c r="AA8" s="85"/>
      <c r="AB8" s="85"/>
      <c r="AC8" s="85"/>
      <c r="AD8" s="85"/>
      <c r="AE8" s="85"/>
      <c r="AF8" s="85"/>
      <c r="AG8" s="85"/>
      <c r="AH8" s="85"/>
      <c r="AI8" s="85"/>
      <c r="AJ8" s="85"/>
      <c r="AK8" s="85"/>
      <c r="AL8" s="86"/>
    </row>
    <row r="9" spans="1:38" ht="28.9" thickBot="1" x14ac:dyDescent="0.5">
      <c r="A9" s="53" t="s">
        <v>169</v>
      </c>
      <c r="B9" s="153"/>
      <c r="D9" s="203"/>
      <c r="E9" s="99" t="s">
        <v>170</v>
      </c>
      <c r="F9" s="155"/>
      <c r="G9" s="148">
        <f>S41</f>
        <v>0</v>
      </c>
      <c r="O9" s="179" t="s">
        <v>134</v>
      </c>
      <c r="P9" s="179" t="s">
        <v>155</v>
      </c>
      <c r="Q9" s="179" t="s">
        <v>234</v>
      </c>
      <c r="R9" s="175" t="s">
        <v>36</v>
      </c>
      <c r="S9" s="177">
        <f>SUMIFS($D$19:$D$275,$A$19:$A$275,O9,$F$19:$F$275,R9,$E$19:$E$275,"Not levied")</f>
        <v>0</v>
      </c>
      <c r="T9" s="177" t="s">
        <v>235</v>
      </c>
      <c r="W9" s="84"/>
      <c r="X9" s="85"/>
      <c r="Y9" s="85"/>
      <c r="Z9" s="85"/>
      <c r="AA9" s="85"/>
      <c r="AB9" s="85"/>
      <c r="AC9" s="85"/>
      <c r="AD9" s="85"/>
      <c r="AE9" s="85"/>
      <c r="AF9" s="85"/>
      <c r="AG9" s="85"/>
      <c r="AH9" s="85"/>
      <c r="AI9" s="85"/>
      <c r="AJ9" s="85"/>
      <c r="AK9" s="85"/>
      <c r="AL9" s="86"/>
    </row>
    <row r="10" spans="1:38" ht="28.9" thickBot="1" x14ac:dyDescent="0.5">
      <c r="A10" s="53" t="s">
        <v>173</v>
      </c>
      <c r="B10" s="153"/>
      <c r="D10" s="149" t="s">
        <v>236</v>
      </c>
      <c r="E10" s="150" t="s">
        <v>237</v>
      </c>
      <c r="F10" s="156"/>
      <c r="G10" s="151">
        <f>S42</f>
        <v>0</v>
      </c>
      <c r="O10" s="179" t="s">
        <v>134</v>
      </c>
      <c r="P10" s="179" t="s">
        <v>155</v>
      </c>
      <c r="Q10" s="179" t="s">
        <v>171</v>
      </c>
      <c r="R10" s="175" t="s">
        <v>26</v>
      </c>
      <c r="S10" s="177">
        <f>SUMIFS($D$19:$D$275,$A$19:$A$275,O10,$F$19:$F$275,R10)</f>
        <v>0</v>
      </c>
      <c r="T10" s="177" t="s">
        <v>172</v>
      </c>
      <c r="W10" s="84"/>
      <c r="X10" s="85"/>
      <c r="Y10" s="85"/>
      <c r="Z10" s="85"/>
      <c r="AA10" s="85"/>
      <c r="AB10" s="85"/>
      <c r="AC10" s="85"/>
      <c r="AD10" s="85"/>
      <c r="AE10" s="85"/>
      <c r="AF10" s="85"/>
      <c r="AG10" s="85"/>
      <c r="AH10" s="85"/>
      <c r="AI10" s="85"/>
      <c r="AJ10" s="85"/>
      <c r="AK10" s="85"/>
      <c r="AL10" s="86"/>
    </row>
    <row r="11" spans="1:38" x14ac:dyDescent="0.45">
      <c r="O11" s="179" t="s">
        <v>134</v>
      </c>
      <c r="P11" s="179" t="s">
        <v>155</v>
      </c>
      <c r="Q11" s="179" t="s">
        <v>174</v>
      </c>
      <c r="R11" s="175" t="s">
        <v>22</v>
      </c>
      <c r="S11" s="177">
        <f>SUMIFS($D$19:$D$275,$A$19:$A$275,O11,$F$19:$F$275,R11,$E$19:$E$275,"&lt;&gt;Not levied")</f>
        <v>0</v>
      </c>
      <c r="T11" s="177" t="s">
        <v>175</v>
      </c>
      <c r="W11" s="84"/>
      <c r="X11" s="85"/>
      <c r="Y11" s="85"/>
      <c r="Z11" s="85"/>
      <c r="AA11" s="85"/>
      <c r="AB11" s="85"/>
      <c r="AC11" s="85"/>
      <c r="AD11" s="85"/>
      <c r="AE11" s="85"/>
      <c r="AF11" s="85"/>
      <c r="AG11" s="85"/>
      <c r="AH11" s="85"/>
      <c r="AI11" s="85"/>
      <c r="AJ11" s="85"/>
      <c r="AK11" s="85"/>
      <c r="AL11" s="86"/>
    </row>
    <row r="12" spans="1:38" x14ac:dyDescent="0.45">
      <c r="A12" s="80" t="s">
        <v>178</v>
      </c>
      <c r="B12" s="80"/>
      <c r="C12" s="80"/>
      <c r="D12" s="80"/>
      <c r="F12" s="80"/>
      <c r="O12" s="179" t="s">
        <v>137</v>
      </c>
      <c r="P12" s="179" t="s">
        <v>232</v>
      </c>
      <c r="Q12" s="179" t="s">
        <v>171</v>
      </c>
      <c r="R12" s="175" t="s">
        <v>26</v>
      </c>
      <c r="S12" s="177">
        <f>SUMIFS($D$19:$D$275,$A$19:$A$275,O12,$F$19:$F$275,R12,$E$19:$E$275,"&lt;&gt;Not Levied")</f>
        <v>0</v>
      </c>
      <c r="T12" s="177" t="s">
        <v>238</v>
      </c>
      <c r="W12" s="84"/>
      <c r="X12" s="85"/>
      <c r="Y12" s="85"/>
      <c r="Z12" s="85"/>
      <c r="AA12" s="85"/>
      <c r="AB12" s="85"/>
      <c r="AC12" s="85"/>
      <c r="AD12" s="85"/>
      <c r="AE12" s="85"/>
      <c r="AF12" s="85"/>
      <c r="AG12" s="85"/>
      <c r="AH12" s="85"/>
      <c r="AI12" s="85"/>
      <c r="AJ12" s="85"/>
      <c r="AK12" s="85"/>
      <c r="AL12" s="86"/>
    </row>
    <row r="13" spans="1:38" x14ac:dyDescent="0.45">
      <c r="A13" s="23" t="s">
        <v>10</v>
      </c>
      <c r="B13" s="23"/>
      <c r="C13" s="23"/>
      <c r="D13" s="23"/>
      <c r="E13" s="23"/>
      <c r="F13" s="23"/>
      <c r="J13" s="18"/>
      <c r="K13" s="18"/>
      <c r="O13" s="179" t="s">
        <v>137</v>
      </c>
      <c r="P13" s="179" t="s">
        <v>234</v>
      </c>
      <c r="Q13" s="179" t="s">
        <v>171</v>
      </c>
      <c r="R13" s="175" t="s">
        <v>26</v>
      </c>
      <c r="S13" s="177">
        <f>SUMIFS($D$19:$D$275,$A$19:$A$275,O13,$F$19:$F$275,R13,$E$19:$E$275,"Not Levied")</f>
        <v>0</v>
      </c>
      <c r="T13" s="177" t="s">
        <v>239</v>
      </c>
      <c r="W13" s="84"/>
      <c r="X13" s="85"/>
      <c r="Y13" s="85"/>
      <c r="Z13" s="85"/>
      <c r="AA13" s="85"/>
      <c r="AB13" s="85"/>
      <c r="AC13" s="85"/>
      <c r="AD13" s="85"/>
      <c r="AE13" s="85"/>
      <c r="AF13" s="85"/>
      <c r="AG13" s="85"/>
      <c r="AH13" s="85"/>
      <c r="AI13" s="85"/>
      <c r="AJ13" s="85"/>
      <c r="AK13" s="85"/>
      <c r="AL13" s="86"/>
    </row>
    <row r="14" spans="1:38" x14ac:dyDescent="0.45">
      <c r="A14" s="25" t="s">
        <v>240</v>
      </c>
      <c r="B14" s="25"/>
      <c r="C14" s="25"/>
      <c r="D14" s="25"/>
      <c r="F14" s="25"/>
      <c r="G14" s="25"/>
      <c r="H14" s="25"/>
      <c r="I14" s="25"/>
      <c r="O14" s="179" t="s">
        <v>137</v>
      </c>
      <c r="P14" s="179" t="s">
        <v>232</v>
      </c>
      <c r="Q14" s="179" t="s">
        <v>174</v>
      </c>
      <c r="R14" s="175" t="s">
        <v>22</v>
      </c>
      <c r="S14" s="177">
        <f>SUMIFS($D$19:$D$275,$A$19:$A$275,O14,$F$19:$F$275,R14,$E$19:$E$275,"&lt;&gt;Not Levied")</f>
        <v>0</v>
      </c>
      <c r="T14" s="177" t="s">
        <v>241</v>
      </c>
      <c r="W14" s="84"/>
      <c r="X14" s="85"/>
      <c r="Y14" s="85"/>
      <c r="Z14" s="85"/>
      <c r="AA14" s="85"/>
      <c r="AB14" s="85"/>
      <c r="AC14" s="85"/>
      <c r="AD14" s="85"/>
      <c r="AE14" s="85"/>
      <c r="AF14" s="85"/>
      <c r="AG14" s="85"/>
      <c r="AH14" s="85"/>
      <c r="AI14" s="85"/>
      <c r="AJ14" s="85"/>
      <c r="AK14" s="85"/>
      <c r="AL14" s="86"/>
    </row>
    <row r="15" spans="1:38" x14ac:dyDescent="0.45">
      <c r="A15" s="26" t="s">
        <v>12</v>
      </c>
      <c r="B15" s="26"/>
      <c r="C15" s="26"/>
      <c r="D15" s="26"/>
      <c r="F15" s="26"/>
      <c r="J15" s="26"/>
      <c r="K15" s="26"/>
      <c r="L15" s="26"/>
      <c r="O15" s="179" t="s">
        <v>135</v>
      </c>
      <c r="P15" s="179" t="s">
        <v>229</v>
      </c>
      <c r="Q15" s="179" t="s">
        <v>181</v>
      </c>
      <c r="R15" s="175" t="s">
        <v>30</v>
      </c>
      <c r="S15" s="177">
        <f>SUMIFS($D$19:$D$299,$A$19:$A$299,O15,$F$19:$F$299,R15,$E$19:$E$299,"Allowable rebate claim")</f>
        <v>0</v>
      </c>
      <c r="T15" s="177" t="s">
        <v>242</v>
      </c>
      <c r="W15" s="84"/>
      <c r="X15" s="85"/>
      <c r="Y15" s="85"/>
      <c r="Z15" s="85"/>
      <c r="AA15" s="85"/>
      <c r="AB15" s="85"/>
      <c r="AC15" s="85"/>
      <c r="AD15" s="85"/>
      <c r="AE15" s="85"/>
      <c r="AF15" s="85"/>
      <c r="AG15" s="85"/>
      <c r="AH15" s="85"/>
      <c r="AI15" s="85"/>
      <c r="AJ15" s="85"/>
      <c r="AK15" s="85"/>
      <c r="AL15" s="86"/>
    </row>
    <row r="16" spans="1:38" x14ac:dyDescent="0.45">
      <c r="O16" s="179" t="s">
        <v>137</v>
      </c>
      <c r="P16" s="179" t="s">
        <v>232</v>
      </c>
      <c r="Q16" s="179" t="s">
        <v>181</v>
      </c>
      <c r="R16" s="175" t="s">
        <v>30</v>
      </c>
      <c r="S16" s="177">
        <f>SUMIFS($D$19:$D$299,$A$19:$A$299,O16,$F$19:$F$299,R16,$E$19:$E$299,"&lt;&gt;Allowable rebate claim")</f>
        <v>0</v>
      </c>
      <c r="T16" s="177" t="s">
        <v>243</v>
      </c>
      <c r="W16" s="84"/>
      <c r="X16" s="85"/>
      <c r="Y16" s="85"/>
      <c r="Z16" s="85"/>
      <c r="AA16" s="85"/>
      <c r="AB16" s="85"/>
      <c r="AC16" s="85"/>
      <c r="AD16" s="85"/>
      <c r="AE16" s="85"/>
      <c r="AF16" s="85"/>
      <c r="AG16" s="85"/>
      <c r="AH16" s="85"/>
      <c r="AI16" s="85"/>
      <c r="AJ16" s="85"/>
      <c r="AK16" s="85"/>
      <c r="AL16" s="86"/>
    </row>
    <row r="17" spans="1:38" ht="46.15" x14ac:dyDescent="0.45">
      <c r="A17" s="81" t="s">
        <v>84</v>
      </c>
      <c r="B17" s="81" t="s">
        <v>14</v>
      </c>
      <c r="C17" s="81" t="s">
        <v>15</v>
      </c>
      <c r="D17" s="81" t="s">
        <v>16</v>
      </c>
      <c r="E17" s="66" t="s">
        <v>17</v>
      </c>
      <c r="F17" s="81" t="s">
        <v>244</v>
      </c>
      <c r="G17" s="67" t="s">
        <v>245</v>
      </c>
      <c r="H17" s="67" t="s">
        <v>47</v>
      </c>
      <c r="I17" s="67" t="s">
        <v>48</v>
      </c>
      <c r="J17" s="68" t="s">
        <v>66</v>
      </c>
      <c r="K17" s="69" t="s">
        <v>246</v>
      </c>
      <c r="L17" s="69" t="s">
        <v>68</v>
      </c>
      <c r="O17" s="180" t="s">
        <v>136</v>
      </c>
      <c r="P17" s="177" t="s">
        <v>247</v>
      </c>
      <c r="Q17" s="177" t="s">
        <v>234</v>
      </c>
      <c r="R17" s="177" t="s">
        <v>36</v>
      </c>
      <c r="S17" s="177">
        <f>IF(SUMIFS($D$19:$D$299,$A$19:$A$299,O17,$F$19:$F$299,R17)&gt;0,SUMIFS($D$19:$D$299,$A$19:$A$299,O17,$F$19:$F$299,R17),SUMIFS($D$19:$D$299,$A$19:$A$299,"Temporary Storage",$F$19:$F$299,R17))</f>
        <v>0</v>
      </c>
      <c r="T17" s="177" t="s">
        <v>248</v>
      </c>
      <c r="W17" s="84"/>
      <c r="X17" s="85"/>
      <c r="Y17" s="85"/>
      <c r="Z17" s="85"/>
      <c r="AA17" s="85"/>
      <c r="AB17" s="85"/>
      <c r="AC17" s="85"/>
      <c r="AD17" s="85"/>
      <c r="AE17" s="85"/>
      <c r="AF17" s="85"/>
      <c r="AG17" s="85"/>
      <c r="AH17" s="85"/>
      <c r="AI17" s="85"/>
      <c r="AJ17" s="85"/>
      <c r="AK17" s="85"/>
      <c r="AL17" s="86"/>
    </row>
    <row r="18" spans="1:38" ht="42.75" x14ac:dyDescent="0.45">
      <c r="A18" s="140"/>
      <c r="B18" s="139"/>
      <c r="C18" s="139"/>
      <c r="D18" s="141"/>
      <c r="E18" s="143" t="s">
        <v>249</v>
      </c>
      <c r="F18" s="142" t="s">
        <v>250</v>
      </c>
      <c r="G18" s="144" t="s">
        <v>251</v>
      </c>
      <c r="H18" s="145"/>
      <c r="I18" s="145"/>
      <c r="J18" s="138" t="s">
        <v>252</v>
      </c>
      <c r="K18" s="137" t="s">
        <v>253</v>
      </c>
      <c r="L18" s="137" t="s">
        <v>251</v>
      </c>
      <c r="O18" s="180" t="s">
        <v>134</v>
      </c>
      <c r="P18" s="177" t="s">
        <v>155</v>
      </c>
      <c r="Q18" s="177" t="s">
        <v>174</v>
      </c>
      <c r="R18" s="177" t="s">
        <v>22</v>
      </c>
      <c r="S18" s="177">
        <f>SUMIFS($D$19:$D$275,$A$19:$A$275,O18,$F$19:$F$275,R18,$E$19:$E$275,"Not levied")</f>
        <v>0</v>
      </c>
      <c r="T18" s="177" t="s">
        <v>254</v>
      </c>
      <c r="W18" s="84"/>
      <c r="X18" s="85"/>
      <c r="Y18" s="85"/>
      <c r="Z18" s="85"/>
      <c r="AA18" s="85"/>
      <c r="AB18" s="85"/>
      <c r="AC18" s="85"/>
      <c r="AD18" s="85"/>
      <c r="AE18" s="85"/>
      <c r="AF18" s="85"/>
      <c r="AG18" s="85"/>
      <c r="AH18" s="85"/>
      <c r="AI18" s="85"/>
      <c r="AJ18" s="85"/>
      <c r="AK18" s="85"/>
      <c r="AL18" s="86"/>
    </row>
    <row r="19" spans="1:38" x14ac:dyDescent="0.45">
      <c r="A19" s="157"/>
      <c r="B19" s="158"/>
      <c r="C19" s="158"/>
      <c r="D19" s="159"/>
      <c r="E19" s="160"/>
      <c r="F19" s="158"/>
      <c r="G19" s="158"/>
      <c r="H19" s="158"/>
      <c r="I19" s="158"/>
      <c r="J19" s="158"/>
      <c r="K19" s="158"/>
      <c r="L19" s="161"/>
      <c r="W19" s="84"/>
      <c r="X19" s="85"/>
      <c r="Y19" s="85"/>
      <c r="Z19" s="85"/>
      <c r="AA19" s="85"/>
      <c r="AB19" s="85"/>
      <c r="AC19" s="85"/>
      <c r="AD19" s="85"/>
      <c r="AE19" s="85"/>
      <c r="AF19" s="85"/>
      <c r="AG19" s="85"/>
      <c r="AH19" s="85"/>
      <c r="AI19" s="85"/>
      <c r="AJ19" s="85"/>
      <c r="AK19" s="85"/>
      <c r="AL19" s="86"/>
    </row>
    <row r="20" spans="1:38" x14ac:dyDescent="0.45">
      <c r="A20" s="162"/>
      <c r="B20" s="163"/>
      <c r="C20" s="163"/>
      <c r="D20" s="164"/>
      <c r="E20" s="165"/>
      <c r="F20" s="163"/>
      <c r="G20" s="163"/>
      <c r="H20" s="163"/>
      <c r="I20" s="163"/>
      <c r="J20" s="163"/>
      <c r="K20" s="163"/>
      <c r="L20" s="166"/>
      <c r="O20" s="8" t="s">
        <v>193</v>
      </c>
      <c r="R20" s="72" t="s">
        <v>194</v>
      </c>
      <c r="S20" s="106" t="s">
        <v>195</v>
      </c>
      <c r="T20" s="98" t="s">
        <v>152</v>
      </c>
      <c r="W20" s="84"/>
      <c r="X20" s="85"/>
      <c r="Y20" s="85"/>
      <c r="Z20" s="85"/>
      <c r="AA20" s="85"/>
      <c r="AB20" s="85"/>
      <c r="AC20" s="85"/>
      <c r="AD20" s="85"/>
      <c r="AE20" s="85"/>
      <c r="AF20" s="85"/>
      <c r="AG20" s="85"/>
      <c r="AH20" s="85"/>
      <c r="AI20" s="85"/>
      <c r="AJ20" s="85"/>
      <c r="AK20" s="85"/>
      <c r="AL20" s="86"/>
    </row>
    <row r="21" spans="1:38" x14ac:dyDescent="0.45">
      <c r="A21" s="162"/>
      <c r="B21" s="163"/>
      <c r="C21" s="163"/>
      <c r="D21" s="164"/>
      <c r="E21" s="165"/>
      <c r="F21" s="163"/>
      <c r="G21" s="163"/>
      <c r="H21" s="163"/>
      <c r="I21" s="163"/>
      <c r="J21" s="163"/>
      <c r="K21" s="163"/>
      <c r="L21" s="166"/>
      <c r="R21" s="132" t="s">
        <v>255</v>
      </c>
      <c r="S21" s="133">
        <f>S7+S8</f>
        <v>0</v>
      </c>
      <c r="T21" s="134" t="s">
        <v>256</v>
      </c>
      <c r="W21" s="84"/>
      <c r="X21" s="85"/>
      <c r="Y21" s="85"/>
      <c r="Z21" s="85"/>
      <c r="AA21" s="85"/>
      <c r="AB21" s="85"/>
      <c r="AC21" s="85"/>
      <c r="AD21" s="85"/>
      <c r="AE21" s="85"/>
      <c r="AF21" s="85"/>
      <c r="AG21" s="85"/>
      <c r="AH21" s="85"/>
      <c r="AI21" s="85"/>
      <c r="AJ21" s="85"/>
      <c r="AK21" s="85"/>
      <c r="AL21" s="86"/>
    </row>
    <row r="22" spans="1:38" x14ac:dyDescent="0.45">
      <c r="A22" s="162"/>
      <c r="B22" s="163"/>
      <c r="C22" s="163"/>
      <c r="D22" s="164"/>
      <c r="E22" s="165"/>
      <c r="F22" s="163"/>
      <c r="G22" s="163"/>
      <c r="H22" s="163"/>
      <c r="I22" s="163"/>
      <c r="J22" s="163"/>
      <c r="K22" s="163"/>
      <c r="L22" s="166"/>
      <c r="R22" s="132" t="s">
        <v>257</v>
      </c>
      <c r="S22" s="133">
        <f>S9</f>
        <v>0</v>
      </c>
      <c r="T22" s="134" t="s">
        <v>258</v>
      </c>
      <c r="W22" s="84"/>
      <c r="X22" s="85"/>
      <c r="Y22" s="85"/>
      <c r="Z22" s="85"/>
      <c r="AA22" s="85"/>
      <c r="AB22" s="85"/>
      <c r="AC22" s="85"/>
      <c r="AD22" s="85"/>
      <c r="AE22" s="85"/>
      <c r="AF22" s="85"/>
      <c r="AG22" s="85"/>
      <c r="AH22" s="85"/>
      <c r="AI22" s="85"/>
      <c r="AJ22" s="85"/>
      <c r="AK22" s="85"/>
      <c r="AL22" s="86"/>
    </row>
    <row r="23" spans="1:38" x14ac:dyDescent="0.45">
      <c r="A23" s="162"/>
      <c r="B23" s="163"/>
      <c r="C23" s="163"/>
      <c r="D23" s="164"/>
      <c r="E23" s="165"/>
      <c r="F23" s="163"/>
      <c r="G23" s="163"/>
      <c r="H23" s="163"/>
      <c r="I23" s="163"/>
      <c r="J23" s="163"/>
      <c r="K23" s="163"/>
      <c r="L23" s="166"/>
      <c r="R23" s="132" t="s">
        <v>259</v>
      </c>
      <c r="S23" s="133">
        <f>S15</f>
        <v>0</v>
      </c>
      <c r="T23" s="134" t="s">
        <v>260</v>
      </c>
      <c r="W23" s="84"/>
      <c r="X23" s="85"/>
      <c r="Y23" s="85"/>
      <c r="Z23" s="85"/>
      <c r="AA23" s="85"/>
      <c r="AB23" s="85"/>
      <c r="AC23" s="85"/>
      <c r="AD23" s="85"/>
      <c r="AE23" s="85"/>
      <c r="AF23" s="85"/>
      <c r="AG23" s="85"/>
      <c r="AH23" s="85"/>
      <c r="AI23" s="85"/>
      <c r="AJ23" s="85"/>
      <c r="AK23" s="85"/>
      <c r="AL23" s="86"/>
    </row>
    <row r="24" spans="1:38" ht="24.75" x14ac:dyDescent="0.45">
      <c r="A24" s="162"/>
      <c r="B24" s="163"/>
      <c r="C24" s="163"/>
      <c r="D24" s="164"/>
      <c r="E24" s="165"/>
      <c r="F24" s="163"/>
      <c r="G24" s="163"/>
      <c r="H24" s="163"/>
      <c r="I24" s="163"/>
      <c r="J24" s="163"/>
      <c r="K24" s="163"/>
      <c r="L24" s="166"/>
      <c r="R24" s="132" t="s">
        <v>261</v>
      </c>
      <c r="S24" s="133">
        <f>S8</f>
        <v>0</v>
      </c>
      <c r="T24" s="152" t="s">
        <v>262</v>
      </c>
      <c r="W24" s="84"/>
      <c r="X24" s="85"/>
      <c r="Y24" s="85"/>
      <c r="Z24" s="85"/>
      <c r="AA24" s="85"/>
      <c r="AB24" s="85"/>
      <c r="AC24" s="85"/>
      <c r="AD24" s="85"/>
      <c r="AE24" s="85"/>
      <c r="AF24" s="85"/>
      <c r="AG24" s="85"/>
      <c r="AH24" s="85"/>
      <c r="AI24" s="85"/>
      <c r="AJ24" s="85" t="s">
        <v>204</v>
      </c>
      <c r="AK24" s="85"/>
      <c r="AL24" s="86"/>
    </row>
    <row r="25" spans="1:38" x14ac:dyDescent="0.45">
      <c r="A25" s="162"/>
      <c r="B25" s="163"/>
      <c r="C25" s="163"/>
      <c r="D25" s="164"/>
      <c r="E25" s="165"/>
      <c r="F25" s="163"/>
      <c r="G25" s="163"/>
      <c r="H25" s="163"/>
      <c r="I25" s="163"/>
      <c r="J25" s="163"/>
      <c r="K25" s="163"/>
      <c r="L25" s="166"/>
      <c r="W25" s="84"/>
      <c r="X25" s="85"/>
      <c r="Y25" s="85"/>
      <c r="Z25" s="85"/>
      <c r="AA25" s="85"/>
      <c r="AB25" s="85"/>
      <c r="AC25" s="85"/>
      <c r="AD25" s="85"/>
      <c r="AE25" s="85"/>
      <c r="AF25" s="85"/>
      <c r="AG25" s="85"/>
      <c r="AH25" s="85"/>
      <c r="AI25" s="85"/>
      <c r="AJ25" s="85"/>
      <c r="AK25" s="85"/>
      <c r="AL25" s="86"/>
    </row>
    <row r="26" spans="1:38" x14ac:dyDescent="0.45">
      <c r="A26" s="162"/>
      <c r="B26" s="163"/>
      <c r="C26" s="163"/>
      <c r="D26" s="164"/>
      <c r="E26" s="165"/>
      <c r="F26" s="163"/>
      <c r="G26" s="163"/>
      <c r="H26" s="163"/>
      <c r="I26" s="163"/>
      <c r="J26" s="163"/>
      <c r="K26" s="163"/>
      <c r="L26" s="166"/>
      <c r="O26" s="8" t="s">
        <v>210</v>
      </c>
      <c r="R26" s="72" t="s">
        <v>211</v>
      </c>
      <c r="S26" s="106" t="s">
        <v>151</v>
      </c>
      <c r="W26" s="84"/>
      <c r="X26" s="85"/>
      <c r="Y26" s="85"/>
      <c r="Z26" s="85"/>
      <c r="AA26" s="85"/>
      <c r="AB26" s="85"/>
      <c r="AC26" s="85"/>
      <c r="AD26" s="85"/>
      <c r="AE26" s="85"/>
      <c r="AF26" s="85"/>
      <c r="AG26" s="85"/>
      <c r="AH26" s="85"/>
      <c r="AI26" s="85"/>
      <c r="AJ26" t="s">
        <v>206</v>
      </c>
      <c r="AK26" s="85"/>
      <c r="AL26" s="86"/>
    </row>
    <row r="27" spans="1:38" x14ac:dyDescent="0.45">
      <c r="A27" s="162"/>
      <c r="B27" s="163"/>
      <c r="C27" s="163"/>
      <c r="D27" s="164"/>
      <c r="E27" s="165"/>
      <c r="F27" s="163"/>
      <c r="G27" s="163"/>
      <c r="H27" s="163"/>
      <c r="I27" s="163"/>
      <c r="J27" s="163"/>
      <c r="K27" s="163"/>
      <c r="L27" s="166"/>
      <c r="R27" s="115" t="s">
        <v>155</v>
      </c>
      <c r="S27" s="131">
        <f>SUMIF($P$7:$P$18,R27,$S$7:$S$18)</f>
        <v>0</v>
      </c>
      <c r="W27" s="84"/>
      <c r="X27" s="85"/>
      <c r="Y27" s="85"/>
      <c r="Z27" s="85"/>
      <c r="AA27" s="85"/>
      <c r="AB27" s="85"/>
      <c r="AC27" s="85"/>
      <c r="AD27" s="85"/>
      <c r="AE27" s="85"/>
      <c r="AF27" s="85"/>
      <c r="AG27" s="85"/>
      <c r="AH27" s="85"/>
      <c r="AI27" s="85"/>
      <c r="AJ27" s="85"/>
      <c r="AK27" s="85"/>
      <c r="AL27" s="86"/>
    </row>
    <row r="28" spans="1:38" x14ac:dyDescent="0.45">
      <c r="A28" s="162"/>
      <c r="B28" s="163"/>
      <c r="C28" s="163"/>
      <c r="D28" s="164"/>
      <c r="E28" s="165"/>
      <c r="F28" s="163"/>
      <c r="G28" s="163"/>
      <c r="H28" s="163"/>
      <c r="I28" s="163"/>
      <c r="J28" s="163"/>
      <c r="K28" s="163"/>
      <c r="L28" s="166"/>
      <c r="R28" s="115" t="s">
        <v>229</v>
      </c>
      <c r="S28" s="131">
        <f>SUMIF($Q$7:$Q$18,R28,$S$7:$S$18)+F8</f>
        <v>0</v>
      </c>
      <c r="W28" s="84"/>
      <c r="X28" s="85"/>
      <c r="Y28" s="85"/>
      <c r="Z28" s="85"/>
      <c r="AA28" s="85"/>
      <c r="AB28" s="85"/>
      <c r="AC28" s="85"/>
      <c r="AD28" s="85"/>
      <c r="AE28" s="85"/>
      <c r="AF28" s="85"/>
      <c r="AG28" s="85"/>
      <c r="AH28" s="85"/>
      <c r="AI28" s="85"/>
      <c r="AJ28" s="85" t="s">
        <v>263</v>
      </c>
      <c r="AK28" s="85"/>
      <c r="AL28" s="86"/>
    </row>
    <row r="29" spans="1:38" x14ac:dyDescent="0.45">
      <c r="A29" s="162"/>
      <c r="B29" s="163"/>
      <c r="C29" s="163"/>
      <c r="D29" s="164"/>
      <c r="E29" s="165"/>
      <c r="F29" s="163"/>
      <c r="G29" s="163"/>
      <c r="H29" s="163"/>
      <c r="I29" s="163"/>
      <c r="J29" s="163"/>
      <c r="K29" s="163"/>
      <c r="L29" s="166"/>
      <c r="R29" s="115" t="s">
        <v>232</v>
      </c>
      <c r="S29" s="131">
        <f>SUMIF($Q$7:$Q$18,R29,$S$7:$S$18)+F9</f>
        <v>0</v>
      </c>
      <c r="W29" s="84"/>
      <c r="X29" s="85"/>
      <c r="Y29" s="85"/>
      <c r="Z29" s="85"/>
      <c r="AA29" s="85"/>
      <c r="AB29" s="85"/>
      <c r="AC29" s="85"/>
      <c r="AD29" s="85"/>
      <c r="AE29" s="85"/>
      <c r="AF29" s="85"/>
      <c r="AG29" s="85"/>
      <c r="AH29" s="85"/>
      <c r="AI29" s="85"/>
      <c r="AJ29" s="85"/>
      <c r="AK29" s="85"/>
      <c r="AL29" s="86"/>
    </row>
    <row r="30" spans="1:38" x14ac:dyDescent="0.45">
      <c r="A30" s="162"/>
      <c r="B30" s="163"/>
      <c r="C30" s="163"/>
      <c r="D30" s="164"/>
      <c r="E30" s="165"/>
      <c r="F30" s="163"/>
      <c r="G30" s="163"/>
      <c r="H30" s="163"/>
      <c r="I30" s="163"/>
      <c r="J30" s="163"/>
      <c r="K30" s="163"/>
      <c r="L30" s="166"/>
      <c r="M30" s="60"/>
      <c r="N30" s="60"/>
      <c r="R30" s="115" t="s">
        <v>234</v>
      </c>
      <c r="S30" s="131">
        <f>SUMIF($Q$7:$Q$18,R30,$S$7:$S$18)+F10</f>
        <v>0</v>
      </c>
      <c r="W30" s="84"/>
      <c r="X30" s="85"/>
      <c r="Y30" s="85"/>
      <c r="Z30" s="85"/>
      <c r="AA30" s="85"/>
      <c r="AB30" s="85"/>
      <c r="AC30" s="85"/>
      <c r="AD30" s="85"/>
      <c r="AE30" s="85"/>
      <c r="AF30" s="85"/>
      <c r="AG30" s="85"/>
      <c r="AH30" s="85"/>
      <c r="AI30" s="85"/>
      <c r="AJ30" s="85"/>
      <c r="AK30" s="85"/>
      <c r="AL30" s="86"/>
    </row>
    <row r="31" spans="1:38" x14ac:dyDescent="0.45">
      <c r="A31" s="162"/>
      <c r="B31" s="163"/>
      <c r="C31" s="163"/>
      <c r="D31" s="164"/>
      <c r="E31" s="165"/>
      <c r="F31" s="163"/>
      <c r="G31" s="163"/>
      <c r="H31" s="163"/>
      <c r="I31" s="163"/>
      <c r="J31" s="163"/>
      <c r="K31" s="163"/>
      <c r="L31" s="166"/>
      <c r="M31" s="60"/>
      <c r="N31" s="60"/>
      <c r="R31" s="115" t="s">
        <v>171</v>
      </c>
      <c r="S31" s="131">
        <f>SUMIF($Q$7:$Q$18,R31,$S$7:$S$18)</f>
        <v>0</v>
      </c>
      <c r="W31" s="84"/>
      <c r="X31" s="85"/>
      <c r="Y31" s="85"/>
      <c r="Z31" s="85"/>
      <c r="AA31" s="85"/>
      <c r="AB31" s="85"/>
      <c r="AC31" s="85"/>
      <c r="AD31" s="85"/>
      <c r="AE31" s="85"/>
      <c r="AF31" s="85"/>
      <c r="AG31" s="85"/>
      <c r="AH31" s="85"/>
      <c r="AI31" s="85"/>
      <c r="AJ31" s="85"/>
      <c r="AK31" s="85"/>
      <c r="AL31" s="86"/>
    </row>
    <row r="32" spans="1:38" x14ac:dyDescent="0.45">
      <c r="A32" s="162"/>
      <c r="B32" s="163"/>
      <c r="C32" s="163"/>
      <c r="D32" s="164"/>
      <c r="E32" s="165"/>
      <c r="F32" s="163"/>
      <c r="G32" s="163"/>
      <c r="H32" s="163"/>
      <c r="I32" s="163"/>
      <c r="J32" s="163"/>
      <c r="K32" s="163"/>
      <c r="L32" s="166"/>
      <c r="M32" s="60"/>
      <c r="N32" s="60"/>
      <c r="R32" s="115" t="s">
        <v>174</v>
      </c>
      <c r="S32" s="131">
        <f>SUMIF($Q$7:$Q$18,R32,$S$7:$S$18)</f>
        <v>0</v>
      </c>
      <c r="W32" s="84"/>
      <c r="X32" s="85"/>
      <c r="Y32" s="85"/>
      <c r="Z32" s="85"/>
      <c r="AA32" s="85"/>
      <c r="AB32" s="85"/>
      <c r="AC32" s="85"/>
      <c r="AD32" s="85"/>
      <c r="AE32" s="85"/>
      <c r="AF32" s="85"/>
      <c r="AG32" s="85"/>
      <c r="AH32" s="85"/>
      <c r="AI32" s="85"/>
      <c r="AJ32" s="85"/>
      <c r="AK32" s="85"/>
      <c r="AL32" s="86"/>
    </row>
    <row r="33" spans="1:38" x14ac:dyDescent="0.45">
      <c r="A33" s="162"/>
      <c r="B33" s="163"/>
      <c r="C33" s="163"/>
      <c r="D33" s="164"/>
      <c r="E33" s="165"/>
      <c r="F33" s="163"/>
      <c r="G33" s="163"/>
      <c r="H33" s="163"/>
      <c r="I33" s="163"/>
      <c r="J33" s="163"/>
      <c r="K33" s="163"/>
      <c r="L33" s="167"/>
      <c r="R33" s="117" t="s">
        <v>181</v>
      </c>
      <c r="S33" s="131">
        <f>SUMIF($Q$7:$Q$18,R33,$S$7:$S$18)</f>
        <v>0</v>
      </c>
      <c r="W33" s="84"/>
      <c r="X33" s="85"/>
      <c r="Y33" s="85"/>
      <c r="Z33" s="85"/>
      <c r="AA33" s="85"/>
      <c r="AB33" s="85"/>
      <c r="AC33" s="85"/>
      <c r="AD33" s="85"/>
      <c r="AE33" s="85"/>
      <c r="AF33" s="85"/>
      <c r="AG33" s="85"/>
      <c r="AH33" s="85"/>
      <c r="AI33" s="85"/>
      <c r="AJ33" s="85"/>
      <c r="AK33" s="85"/>
      <c r="AL33" s="86"/>
    </row>
    <row r="34" spans="1:38" x14ac:dyDescent="0.45">
      <c r="A34" s="162"/>
      <c r="B34" s="163"/>
      <c r="C34" s="163"/>
      <c r="D34" s="164"/>
      <c r="E34" s="165"/>
      <c r="F34" s="163"/>
      <c r="G34" s="163"/>
      <c r="H34" s="163"/>
      <c r="I34" s="163"/>
      <c r="J34" s="163"/>
      <c r="K34" s="163"/>
      <c r="L34" s="166"/>
      <c r="M34" s="60"/>
      <c r="N34" s="60"/>
      <c r="W34" s="84"/>
      <c r="X34" s="85"/>
      <c r="Y34" s="85"/>
      <c r="Z34" s="85"/>
      <c r="AA34" s="85"/>
      <c r="AB34" s="85"/>
      <c r="AC34" s="85"/>
      <c r="AD34" s="85"/>
      <c r="AE34" s="85"/>
      <c r="AF34" s="85"/>
      <c r="AG34" s="85"/>
      <c r="AH34" s="85"/>
      <c r="AI34" s="85"/>
      <c r="AJ34" s="85"/>
      <c r="AK34" s="85"/>
      <c r="AL34" s="86"/>
    </row>
    <row r="35" spans="1:38" x14ac:dyDescent="0.45">
      <c r="A35" s="162"/>
      <c r="B35" s="163"/>
      <c r="C35" s="163"/>
      <c r="D35" s="164"/>
      <c r="E35" s="165"/>
      <c r="F35" s="163"/>
      <c r="G35" s="163"/>
      <c r="H35" s="163"/>
      <c r="I35" s="163"/>
      <c r="J35" s="163"/>
      <c r="K35" s="163"/>
      <c r="L35" s="166"/>
      <c r="M35" s="60"/>
      <c r="N35" s="60"/>
      <c r="S35" s="119"/>
      <c r="W35" s="84"/>
      <c r="X35" s="85"/>
      <c r="Y35" s="85"/>
      <c r="Z35" s="85"/>
      <c r="AA35" s="85"/>
      <c r="AB35" s="85"/>
      <c r="AC35" s="85"/>
      <c r="AD35" s="85"/>
      <c r="AE35" s="85"/>
      <c r="AF35" s="85"/>
      <c r="AG35" s="85"/>
      <c r="AH35" s="85"/>
      <c r="AI35" s="85"/>
      <c r="AJ35" s="85"/>
      <c r="AK35" s="85"/>
      <c r="AL35" s="86"/>
    </row>
    <row r="36" spans="1:38" x14ac:dyDescent="0.45">
      <c r="A36" s="162"/>
      <c r="B36" s="163"/>
      <c r="C36" s="163"/>
      <c r="D36" s="164"/>
      <c r="E36" s="165"/>
      <c r="F36" s="163"/>
      <c r="G36" s="163"/>
      <c r="H36" s="163"/>
      <c r="I36" s="163"/>
      <c r="J36" s="163"/>
      <c r="K36" s="163"/>
      <c r="L36" s="166"/>
      <c r="M36" s="60"/>
      <c r="N36" s="60"/>
      <c r="O36" s="8" t="s">
        <v>264</v>
      </c>
      <c r="R36" s="106" t="s">
        <v>213</v>
      </c>
      <c r="S36" s="106" t="s">
        <v>214</v>
      </c>
      <c r="W36" s="84"/>
      <c r="X36" s="85"/>
      <c r="Y36" s="85"/>
      <c r="Z36" s="85"/>
      <c r="AA36" s="85"/>
      <c r="AB36" s="85"/>
      <c r="AC36" s="85"/>
      <c r="AD36" s="85"/>
      <c r="AE36" s="85"/>
      <c r="AF36" s="85"/>
      <c r="AG36" s="85"/>
      <c r="AH36" s="85"/>
      <c r="AI36" s="85"/>
      <c r="AJ36" s="85"/>
      <c r="AK36" s="85"/>
      <c r="AL36" s="86"/>
    </row>
    <row r="37" spans="1:38" x14ac:dyDescent="0.45">
      <c r="A37" s="162"/>
      <c r="B37" s="163"/>
      <c r="C37" s="163"/>
      <c r="D37" s="164"/>
      <c r="E37" s="165"/>
      <c r="F37" s="163"/>
      <c r="G37" s="163"/>
      <c r="H37" s="163"/>
      <c r="I37" s="163"/>
      <c r="J37" s="163"/>
      <c r="K37" s="163"/>
      <c r="L37" s="166"/>
      <c r="M37" s="60"/>
      <c r="N37" s="60"/>
      <c r="R37" s="135">
        <f>S15+S16</f>
        <v>0</v>
      </c>
      <c r="S37" s="136">
        <f>S7+F8</f>
        <v>0</v>
      </c>
      <c r="W37" s="84"/>
      <c r="X37" s="85"/>
      <c r="Y37" s="85"/>
      <c r="Z37" s="85"/>
      <c r="AA37" s="85"/>
      <c r="AB37" s="85"/>
      <c r="AC37" s="85"/>
      <c r="AD37" s="85"/>
      <c r="AE37" s="85"/>
      <c r="AF37" s="85"/>
      <c r="AG37" s="85"/>
      <c r="AH37" s="85"/>
      <c r="AI37" s="85"/>
      <c r="AJ37" s="85"/>
      <c r="AK37" s="85"/>
      <c r="AL37" s="86"/>
    </row>
    <row r="38" spans="1:38" x14ac:dyDescent="0.45">
      <c r="A38" s="162"/>
      <c r="B38" s="163"/>
      <c r="C38" s="163"/>
      <c r="D38" s="164"/>
      <c r="E38" s="165"/>
      <c r="F38" s="163"/>
      <c r="G38" s="163"/>
      <c r="H38" s="163"/>
      <c r="I38" s="163"/>
      <c r="J38" s="163"/>
      <c r="K38" s="163"/>
      <c r="L38" s="166"/>
      <c r="M38" s="60"/>
      <c r="N38" s="60"/>
      <c r="S38" s="51"/>
      <c r="W38" s="84"/>
      <c r="X38" s="85"/>
      <c r="Y38" s="85"/>
      <c r="Z38" s="85"/>
      <c r="AA38" s="85"/>
      <c r="AB38" s="85"/>
      <c r="AC38" s="85"/>
      <c r="AD38" s="85"/>
      <c r="AE38" s="85"/>
      <c r="AF38" s="85"/>
      <c r="AG38" s="85"/>
      <c r="AH38" s="85"/>
      <c r="AI38" s="85"/>
      <c r="AJ38" s="85"/>
      <c r="AK38" s="85"/>
      <c r="AL38" s="86"/>
    </row>
    <row r="39" spans="1:38" x14ac:dyDescent="0.45">
      <c r="A39" s="162"/>
      <c r="B39" s="163"/>
      <c r="C39" s="163"/>
      <c r="D39" s="164"/>
      <c r="E39" s="165"/>
      <c r="F39" s="163"/>
      <c r="G39" s="163"/>
      <c r="H39" s="163"/>
      <c r="I39" s="163"/>
      <c r="J39" s="163"/>
      <c r="K39" s="163"/>
      <c r="L39" s="166"/>
      <c r="M39" s="60"/>
      <c r="N39" s="60"/>
      <c r="O39" s="8" t="s">
        <v>265</v>
      </c>
      <c r="Q39" s="73" t="s">
        <v>247</v>
      </c>
      <c r="R39" s="96" t="s">
        <v>266</v>
      </c>
      <c r="S39" s="96" t="s">
        <v>267</v>
      </c>
      <c r="T39" s="98" t="s">
        <v>268</v>
      </c>
      <c r="W39" s="84"/>
      <c r="X39" s="85"/>
      <c r="Y39" s="85"/>
      <c r="Z39" s="85"/>
      <c r="AA39" s="85"/>
      <c r="AB39" s="85"/>
      <c r="AC39" s="85"/>
      <c r="AD39" s="85"/>
      <c r="AE39" s="85"/>
      <c r="AF39" s="85"/>
      <c r="AG39" s="85"/>
      <c r="AH39" s="85"/>
      <c r="AI39" s="85"/>
      <c r="AJ39" s="85"/>
      <c r="AK39" s="85"/>
      <c r="AL39" s="86"/>
    </row>
    <row r="40" spans="1:38" x14ac:dyDescent="0.45">
      <c r="A40" s="162"/>
      <c r="B40" s="163"/>
      <c r="C40" s="163"/>
      <c r="D40" s="164"/>
      <c r="E40" s="165"/>
      <c r="F40" s="163"/>
      <c r="G40" s="163"/>
      <c r="H40" s="163"/>
      <c r="I40" s="163"/>
      <c r="J40" s="163"/>
      <c r="K40" s="163"/>
      <c r="L40" s="166"/>
      <c r="M40" s="60"/>
      <c r="N40" s="60"/>
      <c r="Q40" s="133" t="s">
        <v>229</v>
      </c>
      <c r="R40" s="133">
        <f>SUMIF($P$7:$P$18,Q40,$S$7:$S$18)</f>
        <v>0</v>
      </c>
      <c r="S40" s="133">
        <f>S28-R40</f>
        <v>0</v>
      </c>
      <c r="T40" s="133" t="s">
        <v>269</v>
      </c>
      <c r="W40" s="84"/>
      <c r="X40" s="85"/>
      <c r="Y40" s="85"/>
      <c r="Z40" s="85"/>
      <c r="AA40" s="85"/>
      <c r="AB40" s="85"/>
      <c r="AC40" s="85"/>
      <c r="AD40" s="85"/>
      <c r="AE40" s="85"/>
      <c r="AF40" s="85"/>
      <c r="AG40" s="85"/>
      <c r="AH40" s="85"/>
      <c r="AI40" s="85"/>
      <c r="AJ40" s="85"/>
      <c r="AK40" s="85"/>
      <c r="AL40" s="86"/>
    </row>
    <row r="41" spans="1:38" x14ac:dyDescent="0.45">
      <c r="A41" s="162"/>
      <c r="B41" s="163"/>
      <c r="C41" s="163"/>
      <c r="D41" s="164"/>
      <c r="E41" s="165"/>
      <c r="F41" s="163"/>
      <c r="G41" s="163"/>
      <c r="H41" s="163"/>
      <c r="I41" s="163"/>
      <c r="J41" s="163"/>
      <c r="K41" s="163"/>
      <c r="L41" s="166"/>
      <c r="M41" s="60"/>
      <c r="N41" s="60"/>
      <c r="Q41" s="133" t="s">
        <v>232</v>
      </c>
      <c r="R41" s="133">
        <f>SUMIF($P$7:$P$18,Q41,$S$7:$S$18)</f>
        <v>0</v>
      </c>
      <c r="S41" s="133">
        <f t="shared" ref="S41:S42" si="0">S29-R41</f>
        <v>0</v>
      </c>
      <c r="T41" s="133" t="s">
        <v>270</v>
      </c>
      <c r="W41" s="84"/>
      <c r="X41" s="85"/>
      <c r="Y41" s="85"/>
      <c r="Z41" s="85"/>
      <c r="AA41" s="85"/>
      <c r="AB41" s="85"/>
      <c r="AC41" s="85"/>
      <c r="AD41" s="85"/>
      <c r="AE41" s="85"/>
      <c r="AF41" s="85"/>
      <c r="AG41" s="85"/>
      <c r="AH41" s="85"/>
      <c r="AI41" s="85"/>
      <c r="AJ41" s="85"/>
      <c r="AK41" s="85"/>
      <c r="AL41" s="86"/>
    </row>
    <row r="42" spans="1:38" x14ac:dyDescent="0.45">
      <c r="A42" s="162"/>
      <c r="B42" s="163"/>
      <c r="C42" s="163"/>
      <c r="D42" s="164"/>
      <c r="E42" s="165"/>
      <c r="F42" s="163"/>
      <c r="G42" s="163"/>
      <c r="H42" s="163"/>
      <c r="I42" s="163"/>
      <c r="J42" s="163"/>
      <c r="K42" s="163"/>
      <c r="L42" s="166"/>
      <c r="M42" s="60"/>
      <c r="N42" s="60"/>
      <c r="Q42" s="132" t="s">
        <v>234</v>
      </c>
      <c r="R42" s="133">
        <f>SUMIF($P$7:$P$18,Q42,$S$7:$S$18)</f>
        <v>0</v>
      </c>
      <c r="S42" s="133">
        <f t="shared" si="0"/>
        <v>0</v>
      </c>
      <c r="T42" s="132" t="s">
        <v>271</v>
      </c>
      <c r="W42" s="84"/>
      <c r="AL42" s="86"/>
    </row>
    <row r="43" spans="1:38" x14ac:dyDescent="0.45">
      <c r="A43" s="162"/>
      <c r="B43" s="163"/>
      <c r="C43" s="163"/>
      <c r="D43" s="164"/>
      <c r="E43" s="165"/>
      <c r="F43" s="163"/>
      <c r="G43" s="163"/>
      <c r="H43" s="163"/>
      <c r="I43" s="163"/>
      <c r="J43" s="163"/>
      <c r="K43" s="163"/>
      <c r="L43" s="166"/>
      <c r="M43" s="60"/>
      <c r="N43" s="60"/>
      <c r="S43" s="51"/>
      <c r="W43" s="84"/>
      <c r="AL43" s="86"/>
    </row>
    <row r="44" spans="1:38" x14ac:dyDescent="0.45">
      <c r="A44" s="162"/>
      <c r="B44" s="163"/>
      <c r="C44" s="163"/>
      <c r="D44" s="164"/>
      <c r="E44" s="165"/>
      <c r="F44" s="163"/>
      <c r="G44" s="163"/>
      <c r="H44" s="163"/>
      <c r="I44" s="163"/>
      <c r="J44" s="163"/>
      <c r="K44" s="163"/>
      <c r="L44" s="166"/>
      <c r="M44" s="60"/>
      <c r="N44" s="60"/>
      <c r="O44" s="8" t="s">
        <v>221</v>
      </c>
      <c r="W44" s="84"/>
      <c r="AL44" s="86"/>
    </row>
    <row r="45" spans="1:38" ht="14.65" thickBot="1" x14ac:dyDescent="0.5">
      <c r="A45" s="162"/>
      <c r="B45" s="163"/>
      <c r="C45" s="163"/>
      <c r="D45" s="164"/>
      <c r="E45" s="165"/>
      <c r="F45" s="163"/>
      <c r="G45" s="163"/>
      <c r="H45" s="163"/>
      <c r="I45" s="163"/>
      <c r="J45" s="163"/>
      <c r="K45" s="163"/>
      <c r="L45" s="166"/>
      <c r="M45" s="60"/>
      <c r="N45" s="60"/>
      <c r="P45" s="24" t="s">
        <v>222</v>
      </c>
      <c r="R45" s="122">
        <f>S27+S17+F8+F9+F10</f>
        <v>0</v>
      </c>
      <c r="S45" s="125" t="s">
        <v>272</v>
      </c>
      <c r="W45" s="84"/>
      <c r="AL45" s="86"/>
    </row>
    <row r="46" spans="1:38" ht="14.65" thickBot="1" x14ac:dyDescent="0.5">
      <c r="A46" s="162"/>
      <c r="B46" s="163"/>
      <c r="C46" s="163"/>
      <c r="D46" s="164"/>
      <c r="E46" s="165"/>
      <c r="F46" s="163"/>
      <c r="G46" s="163"/>
      <c r="H46" s="163"/>
      <c r="I46" s="163"/>
      <c r="J46" s="163"/>
      <c r="K46" s="163"/>
      <c r="L46" s="166"/>
      <c r="M46" s="60"/>
      <c r="N46" s="60"/>
      <c r="W46" s="87"/>
      <c r="X46" s="88"/>
      <c r="Y46" s="88"/>
      <c r="Z46" s="88"/>
      <c r="AA46" s="88"/>
      <c r="AB46" s="88"/>
      <c r="AC46" s="88"/>
      <c r="AD46" s="88"/>
      <c r="AE46" s="88"/>
      <c r="AF46" s="88"/>
      <c r="AG46" s="88"/>
      <c r="AH46" s="88"/>
      <c r="AI46" s="88"/>
      <c r="AJ46" s="88"/>
      <c r="AK46" s="88"/>
      <c r="AL46" s="89"/>
    </row>
    <row r="47" spans="1:38" ht="14.65" thickBot="1" x14ac:dyDescent="0.5">
      <c r="A47" s="162"/>
      <c r="B47" s="163"/>
      <c r="C47" s="163"/>
      <c r="D47" s="164"/>
      <c r="E47" s="165"/>
      <c r="F47" s="163"/>
      <c r="G47" s="163"/>
      <c r="H47" s="163"/>
      <c r="I47" s="163"/>
      <c r="J47" s="163"/>
      <c r="K47" s="163"/>
      <c r="L47" s="166"/>
      <c r="M47" s="60"/>
      <c r="N47" s="60"/>
      <c r="O47" s="60"/>
      <c r="P47" s="60"/>
      <c r="Q47" s="60"/>
      <c r="R47" s="121">
        <f>S33+S31+S32+S40+S41+S42</f>
        <v>0</v>
      </c>
      <c r="S47" s="105" t="s">
        <v>273</v>
      </c>
      <c r="T47" s="60"/>
    </row>
    <row r="48" spans="1:38" x14ac:dyDescent="0.45">
      <c r="A48" s="162"/>
      <c r="B48" s="163"/>
      <c r="C48" s="163"/>
      <c r="D48" s="164"/>
      <c r="E48" s="165"/>
      <c r="F48" s="163"/>
      <c r="G48" s="163"/>
      <c r="H48" s="163"/>
      <c r="I48" s="163"/>
      <c r="J48" s="163"/>
      <c r="K48" s="163"/>
      <c r="L48" s="166"/>
      <c r="M48" s="60"/>
      <c r="N48" s="60"/>
    </row>
    <row r="49" spans="1:20" x14ac:dyDescent="0.45">
      <c r="A49" s="162"/>
      <c r="B49" s="163"/>
      <c r="C49" s="163"/>
      <c r="D49" s="164"/>
      <c r="E49" s="165"/>
      <c r="F49" s="163"/>
      <c r="G49" s="163"/>
      <c r="H49" s="163"/>
      <c r="I49" s="163"/>
      <c r="J49" s="163"/>
      <c r="K49" s="163"/>
      <c r="L49" s="166"/>
      <c r="M49" s="60"/>
      <c r="N49" s="60"/>
    </row>
    <row r="50" spans="1:20" x14ac:dyDescent="0.45">
      <c r="A50" s="162"/>
      <c r="B50" s="163"/>
      <c r="C50" s="163"/>
      <c r="D50" s="164"/>
      <c r="E50" s="165"/>
      <c r="F50" s="163"/>
      <c r="G50" s="163"/>
      <c r="H50" s="163"/>
      <c r="I50" s="163"/>
      <c r="J50" s="163"/>
      <c r="K50" s="163"/>
      <c r="L50" s="166"/>
      <c r="M50" s="60"/>
      <c r="N50" s="60"/>
    </row>
    <row r="51" spans="1:20" x14ac:dyDescent="0.45">
      <c r="A51" s="162"/>
      <c r="B51" s="163"/>
      <c r="C51" s="163"/>
      <c r="D51" s="164"/>
      <c r="E51" s="165"/>
      <c r="F51" s="163"/>
      <c r="G51" s="163"/>
      <c r="H51" s="163"/>
      <c r="I51" s="163"/>
      <c r="J51" s="163"/>
      <c r="K51" s="163"/>
      <c r="L51" s="166"/>
      <c r="M51" s="60"/>
      <c r="N51" s="60"/>
    </row>
    <row r="52" spans="1:20" x14ac:dyDescent="0.45">
      <c r="A52" s="162"/>
      <c r="B52" s="163"/>
      <c r="C52" s="163"/>
      <c r="D52" s="164"/>
      <c r="E52" s="165"/>
      <c r="F52" s="163"/>
      <c r="G52" s="163"/>
      <c r="H52" s="163"/>
      <c r="I52" s="163"/>
      <c r="J52" s="163"/>
      <c r="K52" s="163"/>
      <c r="L52" s="166"/>
      <c r="M52" s="60"/>
      <c r="N52" s="60"/>
      <c r="O52" s="60"/>
      <c r="P52" s="60"/>
      <c r="Q52" s="60"/>
      <c r="R52" s="60"/>
      <c r="S52" s="60"/>
      <c r="T52" s="60"/>
    </row>
    <row r="53" spans="1:20" x14ac:dyDescent="0.45">
      <c r="A53" s="162"/>
      <c r="B53" s="163"/>
      <c r="C53" s="163"/>
      <c r="D53" s="164"/>
      <c r="E53" s="165"/>
      <c r="F53" s="163"/>
      <c r="G53" s="163"/>
      <c r="H53" s="163"/>
      <c r="I53" s="163"/>
      <c r="J53" s="163"/>
      <c r="K53" s="163"/>
      <c r="L53" s="166"/>
      <c r="M53" s="60"/>
      <c r="N53" s="60"/>
      <c r="O53" s="60"/>
      <c r="P53" s="60"/>
      <c r="Q53" s="60"/>
      <c r="R53" s="60"/>
      <c r="S53" s="60"/>
      <c r="T53" s="60"/>
    </row>
    <row r="54" spans="1:20" x14ac:dyDescent="0.45">
      <c r="A54" s="162"/>
      <c r="B54" s="163"/>
      <c r="C54" s="163"/>
      <c r="D54" s="164"/>
      <c r="E54" s="165"/>
      <c r="F54" s="163"/>
      <c r="G54" s="163"/>
      <c r="H54" s="163"/>
      <c r="I54" s="163"/>
      <c r="J54" s="163"/>
      <c r="K54" s="163"/>
      <c r="L54" s="166"/>
      <c r="M54" s="60"/>
      <c r="N54" s="60"/>
      <c r="O54" s="60"/>
      <c r="P54" s="60"/>
      <c r="Q54" s="60"/>
      <c r="R54" s="60"/>
      <c r="S54" s="60"/>
      <c r="T54" s="60"/>
    </row>
    <row r="55" spans="1:20" x14ac:dyDescent="0.45">
      <c r="A55" s="162"/>
      <c r="B55" s="163"/>
      <c r="C55" s="163"/>
      <c r="D55" s="164"/>
      <c r="E55" s="165"/>
      <c r="F55" s="163"/>
      <c r="G55" s="163"/>
      <c r="H55" s="163"/>
      <c r="I55" s="163"/>
      <c r="J55" s="163"/>
      <c r="K55" s="163"/>
      <c r="L55" s="166"/>
      <c r="M55" s="60"/>
      <c r="N55" s="60"/>
      <c r="O55" s="60"/>
      <c r="P55" s="60"/>
      <c r="Q55" s="60"/>
      <c r="R55" s="60"/>
      <c r="S55" s="60"/>
      <c r="T55" s="60"/>
    </row>
    <row r="56" spans="1:20" x14ac:dyDescent="0.45">
      <c r="A56" s="162"/>
      <c r="B56" s="163"/>
      <c r="C56" s="163"/>
      <c r="D56" s="164"/>
      <c r="E56" s="165"/>
      <c r="F56" s="163"/>
      <c r="G56" s="163"/>
      <c r="H56" s="163"/>
      <c r="I56" s="163"/>
      <c r="J56" s="163"/>
      <c r="K56" s="163"/>
      <c r="L56" s="166"/>
      <c r="M56" s="60"/>
      <c r="N56" s="60"/>
      <c r="O56" s="60"/>
      <c r="P56" s="60"/>
      <c r="Q56" s="60"/>
      <c r="R56" s="60"/>
      <c r="S56" s="60"/>
      <c r="T56" s="60"/>
    </row>
    <row r="57" spans="1:20" x14ac:dyDescent="0.45">
      <c r="A57" s="162"/>
      <c r="B57" s="163"/>
      <c r="C57" s="163"/>
      <c r="D57" s="164"/>
      <c r="E57" s="165"/>
      <c r="F57" s="163"/>
      <c r="G57" s="163"/>
      <c r="H57" s="163"/>
      <c r="I57" s="163"/>
      <c r="J57" s="163"/>
      <c r="K57" s="163"/>
      <c r="L57" s="166"/>
      <c r="M57" s="60"/>
      <c r="N57" s="60"/>
      <c r="O57" s="60"/>
      <c r="P57" s="60"/>
      <c r="Q57" s="60"/>
      <c r="R57" s="60"/>
      <c r="S57" s="60"/>
      <c r="T57" s="60"/>
    </row>
    <row r="58" spans="1:20" x14ac:dyDescent="0.45">
      <c r="A58" s="162"/>
      <c r="B58" s="163"/>
      <c r="C58" s="163"/>
      <c r="D58" s="164"/>
      <c r="E58" s="165"/>
      <c r="F58" s="163"/>
      <c r="G58" s="163"/>
      <c r="H58" s="163"/>
      <c r="I58" s="163"/>
      <c r="J58" s="163"/>
      <c r="K58" s="163"/>
      <c r="L58" s="166"/>
      <c r="M58" s="60"/>
      <c r="N58" s="60"/>
      <c r="O58" s="60"/>
      <c r="P58" s="60"/>
      <c r="Q58" s="60"/>
      <c r="R58" s="60"/>
      <c r="S58" s="60"/>
      <c r="T58" s="60"/>
    </row>
    <row r="59" spans="1:20" x14ac:dyDescent="0.45">
      <c r="A59" s="162"/>
      <c r="B59" s="163"/>
      <c r="C59" s="163"/>
      <c r="D59" s="164"/>
      <c r="E59" s="165"/>
      <c r="F59" s="163"/>
      <c r="G59" s="163"/>
      <c r="H59" s="163"/>
      <c r="I59" s="163"/>
      <c r="J59" s="163"/>
      <c r="K59" s="163"/>
      <c r="L59" s="166"/>
      <c r="M59" s="60"/>
      <c r="N59" s="60"/>
      <c r="O59" s="60"/>
      <c r="P59" s="60"/>
      <c r="Q59" s="60"/>
      <c r="R59" s="60"/>
      <c r="S59" s="60"/>
      <c r="T59" s="60"/>
    </row>
    <row r="60" spans="1:20" x14ac:dyDescent="0.45">
      <c r="A60" s="162"/>
      <c r="B60" s="163"/>
      <c r="C60" s="163"/>
      <c r="D60" s="164"/>
      <c r="E60" s="165"/>
      <c r="F60" s="163"/>
      <c r="G60" s="163"/>
      <c r="H60" s="163"/>
      <c r="I60" s="163"/>
      <c r="J60" s="163"/>
      <c r="K60" s="163"/>
      <c r="L60" s="166"/>
      <c r="M60" s="60"/>
      <c r="N60" s="60"/>
      <c r="O60" s="60"/>
      <c r="P60" s="60"/>
      <c r="Q60" s="60"/>
      <c r="R60" s="60"/>
      <c r="S60" s="60"/>
      <c r="T60" s="60"/>
    </row>
    <row r="61" spans="1:20" x14ac:dyDescent="0.45">
      <c r="A61" s="162"/>
      <c r="B61" s="163"/>
      <c r="C61" s="163"/>
      <c r="D61" s="164"/>
      <c r="E61" s="165"/>
      <c r="F61" s="163"/>
      <c r="G61" s="163"/>
      <c r="H61" s="163"/>
      <c r="I61" s="163"/>
      <c r="J61" s="163"/>
      <c r="K61" s="163"/>
      <c r="L61" s="166"/>
      <c r="M61" s="60"/>
      <c r="N61" s="60"/>
      <c r="O61" s="60"/>
      <c r="P61" s="60"/>
      <c r="Q61" s="60"/>
      <c r="R61" s="60"/>
      <c r="S61" s="60"/>
      <c r="T61" s="60"/>
    </row>
    <row r="62" spans="1:20" x14ac:dyDescent="0.45">
      <c r="A62" s="162"/>
      <c r="B62" s="163"/>
      <c r="C62" s="163"/>
      <c r="D62" s="164"/>
      <c r="E62" s="165"/>
      <c r="F62" s="163"/>
      <c r="G62" s="163"/>
      <c r="H62" s="163"/>
      <c r="I62" s="163"/>
      <c r="J62" s="163"/>
      <c r="K62" s="163"/>
      <c r="L62" s="166"/>
      <c r="M62" s="60"/>
      <c r="N62" s="60"/>
      <c r="O62" s="60"/>
      <c r="P62" s="60"/>
      <c r="Q62" s="60"/>
      <c r="R62" s="60"/>
      <c r="S62" s="60"/>
      <c r="T62" s="60"/>
    </row>
    <row r="63" spans="1:20" x14ac:dyDescent="0.45">
      <c r="A63" s="162"/>
      <c r="B63" s="163"/>
      <c r="C63" s="163"/>
      <c r="D63" s="164"/>
      <c r="E63" s="165"/>
      <c r="F63" s="163"/>
      <c r="G63" s="163"/>
      <c r="H63" s="163"/>
      <c r="I63" s="163"/>
      <c r="J63" s="163"/>
      <c r="K63" s="163"/>
      <c r="L63" s="166"/>
      <c r="M63" s="60"/>
      <c r="N63" s="60"/>
      <c r="O63" s="60"/>
      <c r="P63" s="60"/>
      <c r="Q63" s="60"/>
      <c r="R63" s="60"/>
      <c r="S63" s="60"/>
      <c r="T63" s="60"/>
    </row>
    <row r="64" spans="1:20" x14ac:dyDescent="0.45">
      <c r="A64" s="162"/>
      <c r="B64" s="163"/>
      <c r="C64" s="163"/>
      <c r="D64" s="164"/>
      <c r="E64" s="165"/>
      <c r="F64" s="163"/>
      <c r="G64" s="163"/>
      <c r="H64" s="163"/>
      <c r="I64" s="163"/>
      <c r="J64" s="163"/>
      <c r="K64" s="163"/>
      <c r="L64" s="166"/>
      <c r="M64" s="60"/>
      <c r="N64" s="60"/>
      <c r="O64" s="60"/>
      <c r="P64" s="60"/>
      <c r="Q64" s="60"/>
      <c r="R64" s="60"/>
      <c r="S64" s="60"/>
      <c r="T64" s="60"/>
    </row>
    <row r="65" spans="1:20" x14ac:dyDescent="0.45">
      <c r="A65" s="162"/>
      <c r="B65" s="163"/>
      <c r="C65" s="163"/>
      <c r="D65" s="164"/>
      <c r="E65" s="165"/>
      <c r="F65" s="163"/>
      <c r="G65" s="163"/>
      <c r="H65" s="163"/>
      <c r="I65" s="163"/>
      <c r="J65" s="163"/>
      <c r="K65" s="163"/>
      <c r="L65" s="166"/>
      <c r="M65" s="60"/>
      <c r="N65" s="60"/>
      <c r="O65" s="60"/>
      <c r="P65" s="60"/>
      <c r="Q65" s="60"/>
      <c r="R65" s="60"/>
      <c r="S65" s="60"/>
      <c r="T65" s="60"/>
    </row>
    <row r="66" spans="1:20" x14ac:dyDescent="0.45">
      <c r="A66" s="162"/>
      <c r="B66" s="163"/>
      <c r="C66" s="163"/>
      <c r="D66" s="164"/>
      <c r="E66" s="165"/>
      <c r="F66" s="163"/>
      <c r="G66" s="163"/>
      <c r="H66" s="163"/>
      <c r="I66" s="163"/>
      <c r="J66" s="163"/>
      <c r="K66" s="163"/>
      <c r="L66" s="166"/>
      <c r="M66" s="60"/>
      <c r="N66" s="60"/>
      <c r="O66" s="60"/>
      <c r="P66" s="60"/>
      <c r="Q66" s="60"/>
      <c r="R66" s="60"/>
      <c r="S66" s="60"/>
      <c r="T66" s="60"/>
    </row>
    <row r="67" spans="1:20" x14ac:dyDescent="0.45">
      <c r="A67" s="162"/>
      <c r="B67" s="163"/>
      <c r="C67" s="163"/>
      <c r="D67" s="164"/>
      <c r="E67" s="165"/>
      <c r="F67" s="163"/>
      <c r="G67" s="163"/>
      <c r="H67" s="163"/>
      <c r="I67" s="163"/>
      <c r="J67" s="163"/>
      <c r="K67" s="163"/>
      <c r="L67" s="166"/>
      <c r="M67" s="60"/>
      <c r="N67" s="60"/>
      <c r="O67" s="60"/>
      <c r="P67" s="60"/>
      <c r="Q67" s="60"/>
      <c r="R67" s="60"/>
      <c r="S67" s="60"/>
      <c r="T67" s="60"/>
    </row>
    <row r="68" spans="1:20" x14ac:dyDescent="0.45">
      <c r="A68" s="162"/>
      <c r="B68" s="163"/>
      <c r="C68" s="163"/>
      <c r="D68" s="164"/>
      <c r="E68" s="165"/>
      <c r="F68" s="163"/>
      <c r="G68" s="163"/>
      <c r="H68" s="163"/>
      <c r="I68" s="163"/>
      <c r="J68" s="163"/>
      <c r="K68" s="163"/>
      <c r="L68" s="166"/>
      <c r="M68" s="60"/>
      <c r="N68" s="60"/>
      <c r="O68" s="60"/>
      <c r="P68" s="60"/>
      <c r="Q68" s="60"/>
      <c r="R68" s="60"/>
      <c r="S68" s="60"/>
      <c r="T68" s="60"/>
    </row>
    <row r="69" spans="1:20" x14ac:dyDescent="0.45">
      <c r="A69" s="162"/>
      <c r="B69" s="163"/>
      <c r="C69" s="163"/>
      <c r="D69" s="164"/>
      <c r="E69" s="165"/>
      <c r="F69" s="163"/>
      <c r="G69" s="163"/>
      <c r="H69" s="163"/>
      <c r="I69" s="163"/>
      <c r="J69" s="163"/>
      <c r="K69" s="163"/>
      <c r="L69" s="166"/>
      <c r="M69" s="60"/>
      <c r="N69" s="60"/>
      <c r="O69" s="60"/>
      <c r="P69" s="60"/>
      <c r="Q69" s="60"/>
      <c r="R69" s="60"/>
      <c r="S69" s="60"/>
      <c r="T69" s="60"/>
    </row>
    <row r="70" spans="1:20" x14ac:dyDescent="0.45">
      <c r="A70" s="162"/>
      <c r="B70" s="163"/>
      <c r="C70" s="163"/>
      <c r="D70" s="164"/>
      <c r="E70" s="165"/>
      <c r="F70" s="163"/>
      <c r="G70" s="163"/>
      <c r="H70" s="163"/>
      <c r="I70" s="163"/>
      <c r="J70" s="163"/>
      <c r="K70" s="163"/>
      <c r="L70" s="166"/>
      <c r="M70" s="60"/>
      <c r="N70" s="60"/>
      <c r="O70" s="60"/>
      <c r="P70" s="60"/>
      <c r="Q70" s="60"/>
      <c r="R70" s="60"/>
      <c r="S70" s="60"/>
      <c r="T70" s="60"/>
    </row>
    <row r="71" spans="1:20" x14ac:dyDescent="0.45">
      <c r="A71" s="162"/>
      <c r="B71" s="163"/>
      <c r="C71" s="163"/>
      <c r="D71" s="164"/>
      <c r="E71" s="165"/>
      <c r="F71" s="163"/>
      <c r="G71" s="163"/>
      <c r="H71" s="163"/>
      <c r="I71" s="163"/>
      <c r="J71" s="163"/>
      <c r="K71" s="163"/>
      <c r="L71" s="166"/>
      <c r="M71" s="60"/>
      <c r="N71" s="60"/>
      <c r="O71" s="60"/>
      <c r="P71" s="60"/>
      <c r="Q71" s="60"/>
      <c r="R71" s="60"/>
      <c r="S71" s="60"/>
      <c r="T71" s="60"/>
    </row>
    <row r="72" spans="1:20" x14ac:dyDescent="0.45">
      <c r="A72" s="162"/>
      <c r="B72" s="163"/>
      <c r="C72" s="163"/>
      <c r="D72" s="164"/>
      <c r="E72" s="165"/>
      <c r="F72" s="163"/>
      <c r="G72" s="163"/>
      <c r="H72" s="163"/>
      <c r="I72" s="163"/>
      <c r="J72" s="163"/>
      <c r="K72" s="163"/>
      <c r="L72" s="166"/>
      <c r="M72" s="60"/>
      <c r="N72" s="60"/>
      <c r="O72" s="60"/>
      <c r="P72" s="60"/>
      <c r="Q72" s="60"/>
      <c r="R72" s="60"/>
      <c r="S72" s="60"/>
      <c r="T72" s="60"/>
    </row>
    <row r="73" spans="1:20" x14ac:dyDescent="0.45">
      <c r="A73" s="162"/>
      <c r="B73" s="163"/>
      <c r="C73" s="163"/>
      <c r="D73" s="164"/>
      <c r="E73" s="165"/>
      <c r="F73" s="163"/>
      <c r="G73" s="163"/>
      <c r="H73" s="163"/>
      <c r="I73" s="163"/>
      <c r="J73" s="163"/>
      <c r="K73" s="163"/>
      <c r="L73" s="166"/>
      <c r="M73" s="60"/>
      <c r="N73" s="60"/>
      <c r="O73" s="60"/>
      <c r="P73" s="60"/>
      <c r="Q73" s="60"/>
      <c r="R73" s="60"/>
      <c r="S73" s="60"/>
      <c r="T73" s="60"/>
    </row>
    <row r="74" spans="1:20" x14ac:dyDescent="0.45">
      <c r="A74" s="162"/>
      <c r="B74" s="163"/>
      <c r="C74" s="163"/>
      <c r="D74" s="164"/>
      <c r="E74" s="165"/>
      <c r="F74" s="163"/>
      <c r="G74" s="163"/>
      <c r="H74" s="163"/>
      <c r="I74" s="163"/>
      <c r="J74" s="163"/>
      <c r="K74" s="163"/>
      <c r="L74" s="166"/>
      <c r="M74" s="60"/>
      <c r="N74" s="60"/>
      <c r="O74" s="60"/>
      <c r="P74" s="60"/>
      <c r="Q74" s="60"/>
      <c r="R74" s="60"/>
      <c r="S74" s="60"/>
      <c r="T74" s="60"/>
    </row>
    <row r="75" spans="1:20" x14ac:dyDescent="0.45">
      <c r="A75" s="162"/>
      <c r="B75" s="163"/>
      <c r="C75" s="163"/>
      <c r="D75" s="164"/>
      <c r="E75" s="165"/>
      <c r="F75" s="163"/>
      <c r="G75" s="163"/>
      <c r="H75" s="163"/>
      <c r="I75" s="163"/>
      <c r="J75" s="163"/>
      <c r="K75" s="163"/>
      <c r="L75" s="166"/>
      <c r="M75" s="60"/>
      <c r="N75" s="60"/>
      <c r="O75" s="60"/>
      <c r="P75" s="60"/>
      <c r="Q75" s="60"/>
      <c r="R75" s="60"/>
      <c r="S75" s="60"/>
      <c r="T75" s="60"/>
    </row>
    <row r="76" spans="1:20" x14ac:dyDescent="0.45">
      <c r="A76" s="162"/>
      <c r="B76" s="163"/>
      <c r="C76" s="163"/>
      <c r="D76" s="164"/>
      <c r="E76" s="165"/>
      <c r="F76" s="163"/>
      <c r="G76" s="163"/>
      <c r="H76" s="163"/>
      <c r="I76" s="163"/>
      <c r="J76" s="163"/>
      <c r="K76" s="163"/>
      <c r="L76" s="166"/>
      <c r="M76" s="60"/>
      <c r="N76" s="60"/>
      <c r="O76" s="60"/>
      <c r="P76" s="60"/>
      <c r="Q76" s="60"/>
      <c r="R76" s="60"/>
      <c r="S76" s="60"/>
      <c r="T76" s="60"/>
    </row>
    <row r="77" spans="1:20" x14ac:dyDescent="0.45">
      <c r="A77" s="162"/>
      <c r="B77" s="163"/>
      <c r="C77" s="163"/>
      <c r="D77" s="164"/>
      <c r="E77" s="165"/>
      <c r="F77" s="163"/>
      <c r="G77" s="163"/>
      <c r="H77" s="163"/>
      <c r="I77" s="163"/>
      <c r="J77" s="163"/>
      <c r="K77" s="163"/>
      <c r="L77" s="166"/>
      <c r="M77" s="60"/>
      <c r="N77" s="60"/>
      <c r="O77" s="60"/>
      <c r="P77" s="60"/>
      <c r="Q77" s="60"/>
      <c r="R77" s="60"/>
      <c r="S77" s="60"/>
      <c r="T77" s="60"/>
    </row>
    <row r="78" spans="1:20" x14ac:dyDescent="0.45">
      <c r="A78" s="162"/>
      <c r="B78" s="163"/>
      <c r="C78" s="163"/>
      <c r="D78" s="164"/>
      <c r="E78" s="165"/>
      <c r="F78" s="163"/>
      <c r="G78" s="163"/>
      <c r="H78" s="163"/>
      <c r="I78" s="163"/>
      <c r="J78" s="163"/>
      <c r="K78" s="163"/>
      <c r="L78" s="166"/>
      <c r="M78" s="60"/>
      <c r="N78" s="60"/>
      <c r="O78" s="60"/>
      <c r="P78" s="60"/>
      <c r="Q78" s="60"/>
      <c r="R78" s="60"/>
      <c r="S78" s="60"/>
      <c r="T78" s="60"/>
    </row>
    <row r="79" spans="1:20" x14ac:dyDescent="0.45">
      <c r="A79" s="162"/>
      <c r="B79" s="163"/>
      <c r="C79" s="163"/>
      <c r="D79" s="164"/>
      <c r="E79" s="165"/>
      <c r="F79" s="163"/>
      <c r="G79" s="163"/>
      <c r="H79" s="163"/>
      <c r="I79" s="163"/>
      <c r="J79" s="163"/>
      <c r="K79" s="163"/>
      <c r="L79" s="166"/>
      <c r="M79" s="60"/>
      <c r="N79" s="60"/>
      <c r="O79" s="60"/>
      <c r="P79" s="60"/>
      <c r="Q79" s="60"/>
      <c r="R79" s="60"/>
      <c r="S79" s="60"/>
      <c r="T79" s="60"/>
    </row>
    <row r="80" spans="1:20" x14ac:dyDescent="0.45">
      <c r="A80" s="162"/>
      <c r="B80" s="163"/>
      <c r="C80" s="163"/>
      <c r="D80" s="164"/>
      <c r="E80" s="165"/>
      <c r="F80" s="163"/>
      <c r="G80" s="163"/>
      <c r="H80" s="163"/>
      <c r="I80" s="163"/>
      <c r="J80" s="163"/>
      <c r="K80" s="163"/>
      <c r="L80" s="166"/>
      <c r="M80" s="60"/>
      <c r="N80" s="60"/>
      <c r="O80" s="60"/>
      <c r="P80" s="60"/>
      <c r="Q80" s="60"/>
      <c r="R80" s="60"/>
      <c r="S80" s="60"/>
      <c r="T80" s="60"/>
    </row>
    <row r="81" spans="1:20" x14ac:dyDescent="0.45">
      <c r="A81" s="162"/>
      <c r="B81" s="163"/>
      <c r="C81" s="163"/>
      <c r="D81" s="164"/>
      <c r="E81" s="165"/>
      <c r="F81" s="163"/>
      <c r="G81" s="163"/>
      <c r="H81" s="163"/>
      <c r="I81" s="163"/>
      <c r="J81" s="163"/>
      <c r="K81" s="163"/>
      <c r="L81" s="166"/>
      <c r="M81" s="60"/>
      <c r="N81" s="60"/>
      <c r="O81" s="60"/>
      <c r="P81" s="60"/>
      <c r="Q81" s="60"/>
      <c r="R81" s="60"/>
      <c r="S81" s="60"/>
      <c r="T81" s="60"/>
    </row>
    <row r="82" spans="1:20" x14ac:dyDescent="0.45">
      <c r="A82" s="162"/>
      <c r="B82" s="163"/>
      <c r="C82" s="163"/>
      <c r="D82" s="164"/>
      <c r="E82" s="165"/>
      <c r="F82" s="163"/>
      <c r="G82" s="163"/>
      <c r="H82" s="163"/>
      <c r="I82" s="163"/>
      <c r="J82" s="163"/>
      <c r="K82" s="163"/>
      <c r="L82" s="166"/>
      <c r="M82" s="60"/>
      <c r="N82" s="60"/>
      <c r="O82" s="60"/>
      <c r="P82" s="60"/>
      <c r="Q82" s="60"/>
      <c r="R82" s="60"/>
      <c r="S82" s="60"/>
      <c r="T82" s="60"/>
    </row>
    <row r="83" spans="1:20" x14ac:dyDescent="0.45">
      <c r="A83" s="162"/>
      <c r="B83" s="163"/>
      <c r="C83" s="163"/>
      <c r="D83" s="164"/>
      <c r="E83" s="165"/>
      <c r="F83" s="163"/>
      <c r="G83" s="163"/>
      <c r="H83" s="163"/>
      <c r="I83" s="163"/>
      <c r="J83" s="163"/>
      <c r="K83" s="163"/>
      <c r="L83" s="166"/>
      <c r="M83" s="60"/>
      <c r="N83" s="60"/>
      <c r="O83" s="60"/>
      <c r="P83" s="60"/>
      <c r="Q83" s="60"/>
      <c r="R83" s="60"/>
      <c r="S83" s="60"/>
      <c r="T83" s="60"/>
    </row>
    <row r="84" spans="1:20" x14ac:dyDescent="0.45">
      <c r="A84" s="162"/>
      <c r="B84" s="163"/>
      <c r="C84" s="163"/>
      <c r="D84" s="164"/>
      <c r="E84" s="165"/>
      <c r="F84" s="163"/>
      <c r="G84" s="163"/>
      <c r="H84" s="163"/>
      <c r="I84" s="163"/>
      <c r="J84" s="163"/>
      <c r="K84" s="163"/>
      <c r="L84" s="166"/>
      <c r="M84" s="60"/>
      <c r="N84" s="60"/>
      <c r="O84" s="60"/>
      <c r="P84" s="60"/>
      <c r="Q84" s="60"/>
      <c r="R84" s="60"/>
      <c r="S84" s="60"/>
      <c r="T84" s="60"/>
    </row>
    <row r="85" spans="1:20" x14ac:dyDescent="0.45">
      <c r="A85" s="162"/>
      <c r="B85" s="163"/>
      <c r="C85" s="163"/>
      <c r="D85" s="164"/>
      <c r="E85" s="165"/>
      <c r="F85" s="163"/>
      <c r="G85" s="163"/>
      <c r="H85" s="163"/>
      <c r="I85" s="163"/>
      <c r="J85" s="163"/>
      <c r="K85" s="163"/>
      <c r="L85" s="166"/>
      <c r="M85" s="60"/>
      <c r="N85" s="60"/>
      <c r="O85" s="60"/>
      <c r="P85" s="60"/>
      <c r="Q85" s="60"/>
      <c r="R85" s="60"/>
      <c r="S85" s="60"/>
      <c r="T85" s="60"/>
    </row>
    <row r="86" spans="1:20" x14ac:dyDescent="0.45">
      <c r="A86" s="162"/>
      <c r="B86" s="163"/>
      <c r="C86" s="163"/>
      <c r="D86" s="164"/>
      <c r="E86" s="165"/>
      <c r="F86" s="163"/>
      <c r="G86" s="163"/>
      <c r="H86" s="163"/>
      <c r="I86" s="163"/>
      <c r="J86" s="163"/>
      <c r="K86" s="163"/>
      <c r="L86" s="166"/>
      <c r="M86" s="60"/>
      <c r="N86" s="60"/>
      <c r="O86" s="60"/>
      <c r="P86" s="60"/>
      <c r="Q86" s="60"/>
      <c r="R86" s="60"/>
      <c r="S86" s="60"/>
      <c r="T86" s="60"/>
    </row>
    <row r="87" spans="1:20" x14ac:dyDescent="0.45">
      <c r="A87" s="162"/>
      <c r="B87" s="163"/>
      <c r="C87" s="163"/>
      <c r="D87" s="164"/>
      <c r="E87" s="165"/>
      <c r="F87" s="163"/>
      <c r="G87" s="163"/>
      <c r="H87" s="163"/>
      <c r="I87" s="163"/>
      <c r="J87" s="163"/>
      <c r="K87" s="163"/>
      <c r="L87" s="166"/>
      <c r="M87" s="60"/>
      <c r="N87" s="60"/>
      <c r="O87" s="60"/>
      <c r="P87" s="60"/>
      <c r="Q87" s="60"/>
      <c r="R87" s="60"/>
      <c r="S87" s="60"/>
      <c r="T87" s="60"/>
    </row>
    <row r="88" spans="1:20" x14ac:dyDescent="0.45">
      <c r="A88" s="162"/>
      <c r="B88" s="163"/>
      <c r="C88" s="163"/>
      <c r="D88" s="164"/>
      <c r="E88" s="165"/>
      <c r="F88" s="163"/>
      <c r="G88" s="163"/>
      <c r="H88" s="163"/>
      <c r="I88" s="163"/>
      <c r="J88" s="163"/>
      <c r="K88" s="163"/>
      <c r="L88" s="166"/>
      <c r="M88" s="60"/>
      <c r="N88" s="60"/>
      <c r="O88" s="60"/>
      <c r="P88" s="60"/>
      <c r="Q88" s="60"/>
      <c r="R88" s="60"/>
      <c r="S88" s="60"/>
      <c r="T88" s="60"/>
    </row>
    <row r="89" spans="1:20" x14ac:dyDescent="0.45">
      <c r="A89" s="162"/>
      <c r="B89" s="163"/>
      <c r="C89" s="163"/>
      <c r="D89" s="164"/>
      <c r="E89" s="165"/>
      <c r="F89" s="163"/>
      <c r="G89" s="163"/>
      <c r="H89" s="163"/>
      <c r="I89" s="163"/>
      <c r="J89" s="163"/>
      <c r="K89" s="163"/>
      <c r="L89" s="166"/>
      <c r="M89" s="60"/>
      <c r="N89" s="60"/>
      <c r="O89" s="60"/>
      <c r="P89" s="60"/>
      <c r="Q89" s="60"/>
      <c r="R89" s="60"/>
      <c r="S89" s="60"/>
      <c r="T89" s="60"/>
    </row>
    <row r="90" spans="1:20" x14ac:dyDescent="0.45">
      <c r="A90" s="162"/>
      <c r="B90" s="163"/>
      <c r="C90" s="163"/>
      <c r="D90" s="164"/>
      <c r="E90" s="165"/>
      <c r="F90" s="163"/>
      <c r="G90" s="163"/>
      <c r="H90" s="163"/>
      <c r="I90" s="163"/>
      <c r="J90" s="163"/>
      <c r="K90" s="163"/>
      <c r="L90" s="166"/>
      <c r="M90" s="60"/>
      <c r="N90" s="60"/>
      <c r="O90" s="60"/>
      <c r="P90" s="60"/>
      <c r="Q90" s="60"/>
      <c r="R90" s="60"/>
      <c r="S90" s="60"/>
      <c r="T90" s="60"/>
    </row>
    <row r="91" spans="1:20" x14ac:dyDescent="0.45">
      <c r="A91" s="162"/>
      <c r="B91" s="163"/>
      <c r="C91" s="163"/>
      <c r="D91" s="164"/>
      <c r="E91" s="165"/>
      <c r="F91" s="163"/>
      <c r="G91" s="163"/>
      <c r="H91" s="163"/>
      <c r="I91" s="163"/>
      <c r="J91" s="163"/>
      <c r="K91" s="163"/>
      <c r="L91" s="166"/>
      <c r="M91" s="60"/>
      <c r="N91" s="60"/>
      <c r="O91" s="60"/>
      <c r="P91" s="60"/>
      <c r="Q91" s="60"/>
      <c r="R91" s="60"/>
      <c r="S91" s="60"/>
      <c r="T91" s="60"/>
    </row>
    <row r="92" spans="1:20" x14ac:dyDescent="0.45">
      <c r="A92" s="162"/>
      <c r="B92" s="163"/>
      <c r="C92" s="163"/>
      <c r="D92" s="164"/>
      <c r="E92" s="165"/>
      <c r="F92" s="163"/>
      <c r="G92" s="163"/>
      <c r="H92" s="163"/>
      <c r="I92" s="163"/>
      <c r="J92" s="163"/>
      <c r="K92" s="163"/>
      <c r="L92" s="166"/>
      <c r="M92" s="60"/>
      <c r="N92" s="60"/>
      <c r="O92" s="60"/>
      <c r="P92" s="60"/>
      <c r="Q92" s="60"/>
      <c r="R92" s="60"/>
      <c r="S92" s="60"/>
      <c r="T92" s="60"/>
    </row>
    <row r="93" spans="1:20" x14ac:dyDescent="0.45">
      <c r="A93" s="162"/>
      <c r="B93" s="163"/>
      <c r="C93" s="163"/>
      <c r="D93" s="164"/>
      <c r="E93" s="165"/>
      <c r="F93" s="163"/>
      <c r="G93" s="163"/>
      <c r="H93" s="163"/>
      <c r="I93" s="163"/>
      <c r="J93" s="163"/>
      <c r="K93" s="163"/>
      <c r="L93" s="166"/>
      <c r="M93" s="60"/>
      <c r="N93" s="60"/>
      <c r="O93" s="60"/>
      <c r="P93" s="60"/>
      <c r="Q93" s="60"/>
      <c r="R93" s="60"/>
      <c r="S93" s="60"/>
      <c r="T93" s="60"/>
    </row>
    <row r="94" spans="1:20" x14ac:dyDescent="0.45">
      <c r="A94" s="162"/>
      <c r="B94" s="163"/>
      <c r="C94" s="163"/>
      <c r="D94" s="164"/>
      <c r="E94" s="165"/>
      <c r="F94" s="163"/>
      <c r="G94" s="163"/>
      <c r="H94" s="163"/>
      <c r="I94" s="163"/>
      <c r="J94" s="163"/>
      <c r="K94" s="163"/>
      <c r="L94" s="166"/>
      <c r="M94" s="60"/>
      <c r="N94" s="60"/>
      <c r="O94" s="60"/>
      <c r="P94" s="60"/>
      <c r="Q94" s="60"/>
      <c r="R94" s="60"/>
      <c r="S94" s="60"/>
      <c r="T94" s="60"/>
    </row>
    <row r="95" spans="1:20" x14ac:dyDescent="0.45">
      <c r="A95" s="162"/>
      <c r="B95" s="163"/>
      <c r="C95" s="163"/>
      <c r="D95" s="164"/>
      <c r="E95" s="165"/>
      <c r="F95" s="163"/>
      <c r="G95" s="163"/>
      <c r="H95" s="163"/>
      <c r="I95" s="163"/>
      <c r="J95" s="163"/>
      <c r="K95" s="163"/>
      <c r="L95" s="166"/>
      <c r="M95" s="60"/>
      <c r="N95" s="60"/>
      <c r="O95" s="60"/>
      <c r="P95" s="60"/>
      <c r="Q95" s="60"/>
      <c r="R95" s="60"/>
      <c r="S95" s="60"/>
      <c r="T95" s="60"/>
    </row>
    <row r="96" spans="1:20" x14ac:dyDescent="0.45">
      <c r="A96" s="162"/>
      <c r="B96" s="163"/>
      <c r="C96" s="163"/>
      <c r="D96" s="164"/>
      <c r="E96" s="165"/>
      <c r="F96" s="163"/>
      <c r="G96" s="163"/>
      <c r="H96" s="163"/>
      <c r="I96" s="163"/>
      <c r="J96" s="163"/>
      <c r="K96" s="163"/>
      <c r="L96" s="166"/>
      <c r="M96" s="60"/>
      <c r="N96" s="60"/>
      <c r="O96" s="60"/>
      <c r="P96" s="60"/>
      <c r="Q96" s="60"/>
      <c r="R96" s="60"/>
      <c r="S96" s="60"/>
      <c r="T96" s="60"/>
    </row>
    <row r="97" spans="1:20" x14ac:dyDescent="0.45">
      <c r="A97" s="162"/>
      <c r="B97" s="163"/>
      <c r="C97" s="163"/>
      <c r="D97" s="164"/>
      <c r="E97" s="165"/>
      <c r="F97" s="163"/>
      <c r="G97" s="163"/>
      <c r="H97" s="163"/>
      <c r="I97" s="163"/>
      <c r="J97" s="163"/>
      <c r="K97" s="163"/>
      <c r="L97" s="166"/>
      <c r="M97" s="60"/>
      <c r="N97" s="60"/>
      <c r="O97" s="60"/>
      <c r="P97" s="60"/>
      <c r="Q97" s="60"/>
      <c r="R97" s="60"/>
      <c r="S97" s="60"/>
      <c r="T97" s="60"/>
    </row>
    <row r="98" spans="1:20" x14ac:dyDescent="0.45">
      <c r="A98" s="162"/>
      <c r="B98" s="163"/>
      <c r="C98" s="163"/>
      <c r="D98" s="164"/>
      <c r="E98" s="165"/>
      <c r="F98" s="163"/>
      <c r="G98" s="163"/>
      <c r="H98" s="163"/>
      <c r="I98" s="163"/>
      <c r="J98" s="163"/>
      <c r="K98" s="163"/>
      <c r="L98" s="166"/>
      <c r="M98" s="60"/>
      <c r="N98" s="60"/>
      <c r="O98" s="60"/>
      <c r="P98" s="60"/>
      <c r="Q98" s="60"/>
      <c r="R98" s="60"/>
      <c r="S98" s="60"/>
      <c r="T98" s="60"/>
    </row>
    <row r="99" spans="1:20" x14ac:dyDescent="0.45">
      <c r="A99" s="162"/>
      <c r="B99" s="163"/>
      <c r="C99" s="163"/>
      <c r="D99" s="164"/>
      <c r="E99" s="165"/>
      <c r="F99" s="163"/>
      <c r="G99" s="163"/>
      <c r="H99" s="163"/>
      <c r="I99" s="163"/>
      <c r="J99" s="163"/>
      <c r="K99" s="163"/>
      <c r="L99" s="166"/>
      <c r="M99" s="60"/>
      <c r="N99" s="60"/>
      <c r="O99" s="60"/>
      <c r="P99" s="60"/>
      <c r="Q99" s="60"/>
      <c r="R99" s="60"/>
      <c r="S99" s="60"/>
      <c r="T99" s="60"/>
    </row>
    <row r="100" spans="1:20" x14ac:dyDescent="0.45">
      <c r="A100" s="162"/>
      <c r="B100" s="163"/>
      <c r="C100" s="163"/>
      <c r="D100" s="164"/>
      <c r="E100" s="165"/>
      <c r="F100" s="163"/>
      <c r="G100" s="163"/>
      <c r="H100" s="163"/>
      <c r="I100" s="163"/>
      <c r="J100" s="163"/>
      <c r="K100" s="163"/>
      <c r="L100" s="166"/>
      <c r="M100" s="60"/>
      <c r="N100" s="60"/>
      <c r="O100" s="60"/>
      <c r="P100" s="60"/>
      <c r="Q100" s="60"/>
      <c r="R100" s="60"/>
      <c r="S100" s="60"/>
      <c r="T100" s="60"/>
    </row>
    <row r="101" spans="1:20" x14ac:dyDescent="0.45">
      <c r="A101" s="162"/>
      <c r="B101" s="163"/>
      <c r="C101" s="163"/>
      <c r="D101" s="164"/>
      <c r="E101" s="165"/>
      <c r="F101" s="163"/>
      <c r="G101" s="163"/>
      <c r="H101" s="163"/>
      <c r="I101" s="163"/>
      <c r="J101" s="163"/>
      <c r="K101" s="163"/>
      <c r="L101" s="166"/>
      <c r="M101" s="60"/>
      <c r="N101" s="60"/>
      <c r="O101" s="60"/>
      <c r="P101" s="60"/>
      <c r="Q101" s="60"/>
      <c r="R101" s="60"/>
      <c r="S101" s="60"/>
      <c r="T101" s="60"/>
    </row>
    <row r="102" spans="1:20" x14ac:dyDescent="0.45">
      <c r="A102" s="162"/>
      <c r="B102" s="163"/>
      <c r="C102" s="163"/>
      <c r="D102" s="164"/>
      <c r="E102" s="165"/>
      <c r="F102" s="163"/>
      <c r="G102" s="163"/>
      <c r="H102" s="163"/>
      <c r="I102" s="163"/>
      <c r="J102" s="163"/>
      <c r="K102" s="163"/>
      <c r="L102" s="166"/>
      <c r="M102" s="60"/>
      <c r="N102" s="60"/>
      <c r="O102" s="60"/>
      <c r="P102" s="60"/>
      <c r="Q102" s="60"/>
      <c r="R102" s="60"/>
      <c r="S102" s="60"/>
      <c r="T102" s="60"/>
    </row>
    <row r="103" spans="1:20" x14ac:dyDescent="0.45">
      <c r="A103" s="162"/>
      <c r="B103" s="163"/>
      <c r="C103" s="163"/>
      <c r="D103" s="164"/>
      <c r="E103" s="165"/>
      <c r="F103" s="163"/>
      <c r="G103" s="163"/>
      <c r="H103" s="163"/>
      <c r="I103" s="163"/>
      <c r="J103" s="163"/>
      <c r="K103" s="163"/>
      <c r="L103" s="166"/>
      <c r="M103" s="60"/>
      <c r="N103" s="60"/>
      <c r="O103" s="60"/>
      <c r="P103" s="60"/>
      <c r="Q103" s="60"/>
      <c r="R103" s="60"/>
      <c r="S103" s="60"/>
      <c r="T103" s="60"/>
    </row>
    <row r="104" spans="1:20" x14ac:dyDescent="0.45">
      <c r="A104" s="162"/>
      <c r="B104" s="163"/>
      <c r="C104" s="163"/>
      <c r="D104" s="164"/>
      <c r="E104" s="165"/>
      <c r="F104" s="163"/>
      <c r="G104" s="163"/>
      <c r="H104" s="163"/>
      <c r="I104" s="163"/>
      <c r="J104" s="163"/>
      <c r="K104" s="163"/>
      <c r="L104" s="166"/>
      <c r="M104" s="60"/>
      <c r="N104" s="60"/>
      <c r="O104" s="60"/>
      <c r="P104" s="60"/>
      <c r="Q104" s="60"/>
      <c r="R104" s="60"/>
      <c r="S104" s="60"/>
      <c r="T104" s="60"/>
    </row>
    <row r="105" spans="1:20" x14ac:dyDescent="0.45">
      <c r="A105" s="162"/>
      <c r="B105" s="163"/>
      <c r="C105" s="163"/>
      <c r="D105" s="164"/>
      <c r="E105" s="165"/>
      <c r="F105" s="163"/>
      <c r="G105" s="163"/>
      <c r="H105" s="163"/>
      <c r="I105" s="163"/>
      <c r="J105" s="163"/>
      <c r="K105" s="163"/>
      <c r="L105" s="166"/>
      <c r="M105" s="60"/>
      <c r="N105" s="60"/>
      <c r="O105" s="60"/>
      <c r="P105" s="60"/>
      <c r="Q105" s="60"/>
      <c r="R105" s="60"/>
      <c r="S105" s="60"/>
      <c r="T105" s="60"/>
    </row>
    <row r="106" spans="1:20" x14ac:dyDescent="0.45">
      <c r="A106" s="162"/>
      <c r="B106" s="163"/>
      <c r="C106" s="163"/>
      <c r="D106" s="164"/>
      <c r="E106" s="165"/>
      <c r="F106" s="163"/>
      <c r="G106" s="163"/>
      <c r="H106" s="163"/>
      <c r="I106" s="163"/>
      <c r="J106" s="163"/>
      <c r="K106" s="163"/>
      <c r="L106" s="166"/>
      <c r="M106" s="60"/>
      <c r="N106" s="60"/>
      <c r="O106" s="60"/>
      <c r="P106" s="60"/>
      <c r="Q106" s="60"/>
      <c r="R106" s="60"/>
      <c r="S106" s="60"/>
      <c r="T106" s="60"/>
    </row>
    <row r="107" spans="1:20" x14ac:dyDescent="0.45">
      <c r="A107" s="162"/>
      <c r="B107" s="163"/>
      <c r="C107" s="163"/>
      <c r="D107" s="164"/>
      <c r="E107" s="165"/>
      <c r="F107" s="163"/>
      <c r="G107" s="163"/>
      <c r="H107" s="163"/>
      <c r="I107" s="163"/>
      <c r="J107" s="163"/>
      <c r="K107" s="163"/>
      <c r="L107" s="166"/>
      <c r="M107" s="60"/>
      <c r="N107" s="60"/>
      <c r="O107" s="60"/>
      <c r="P107" s="60"/>
      <c r="Q107" s="60"/>
      <c r="R107" s="60"/>
      <c r="S107" s="60"/>
      <c r="T107" s="60"/>
    </row>
    <row r="108" spans="1:20" x14ac:dyDescent="0.45">
      <c r="A108" s="162"/>
      <c r="B108" s="163"/>
      <c r="C108" s="163"/>
      <c r="D108" s="164"/>
      <c r="E108" s="165"/>
      <c r="F108" s="163"/>
      <c r="G108" s="163"/>
      <c r="H108" s="163"/>
      <c r="I108" s="163"/>
      <c r="J108" s="163"/>
      <c r="K108" s="163"/>
      <c r="L108" s="166"/>
      <c r="M108" s="60"/>
      <c r="N108" s="60"/>
      <c r="O108" s="60"/>
      <c r="P108" s="60"/>
      <c r="Q108" s="60"/>
      <c r="R108" s="60"/>
      <c r="S108" s="60"/>
      <c r="T108" s="60"/>
    </row>
    <row r="109" spans="1:20" x14ac:dyDescent="0.45">
      <c r="A109" s="162"/>
      <c r="B109" s="163"/>
      <c r="C109" s="163"/>
      <c r="D109" s="164"/>
      <c r="E109" s="165"/>
      <c r="F109" s="163"/>
      <c r="G109" s="163"/>
      <c r="H109" s="163"/>
      <c r="I109" s="163"/>
      <c r="J109" s="163"/>
      <c r="K109" s="163"/>
      <c r="L109" s="166"/>
      <c r="M109" s="60"/>
      <c r="N109" s="60"/>
      <c r="O109" s="60"/>
      <c r="P109" s="60"/>
      <c r="Q109" s="60"/>
      <c r="R109" s="60"/>
      <c r="S109" s="60"/>
      <c r="T109" s="60"/>
    </row>
    <row r="110" spans="1:20" x14ac:dyDescent="0.45">
      <c r="A110" s="162"/>
      <c r="B110" s="163"/>
      <c r="C110" s="163"/>
      <c r="D110" s="164"/>
      <c r="E110" s="165"/>
      <c r="F110" s="163"/>
      <c r="G110" s="163"/>
      <c r="H110" s="163"/>
      <c r="I110" s="163"/>
      <c r="J110" s="163"/>
      <c r="K110" s="163"/>
      <c r="L110" s="166"/>
      <c r="M110" s="60"/>
      <c r="N110" s="60"/>
      <c r="O110" s="60"/>
      <c r="P110" s="60"/>
      <c r="Q110" s="60"/>
      <c r="R110" s="60"/>
      <c r="S110" s="60"/>
      <c r="T110" s="60"/>
    </row>
    <row r="111" spans="1:20" x14ac:dyDescent="0.45">
      <c r="A111" s="162"/>
      <c r="B111" s="163"/>
      <c r="C111" s="163"/>
      <c r="D111" s="164"/>
      <c r="E111" s="165"/>
      <c r="F111" s="163"/>
      <c r="G111" s="163"/>
      <c r="H111" s="163"/>
      <c r="I111" s="163"/>
      <c r="J111" s="163"/>
      <c r="K111" s="163"/>
      <c r="L111" s="166"/>
      <c r="M111" s="60"/>
      <c r="N111" s="60"/>
      <c r="O111" s="60"/>
      <c r="P111" s="60"/>
      <c r="Q111" s="60"/>
      <c r="R111" s="60"/>
      <c r="S111" s="60"/>
      <c r="T111" s="60"/>
    </row>
    <row r="112" spans="1:20" x14ac:dyDescent="0.45">
      <c r="A112" s="162"/>
      <c r="B112" s="163"/>
      <c r="C112" s="163"/>
      <c r="D112" s="164"/>
      <c r="E112" s="165"/>
      <c r="F112" s="163"/>
      <c r="G112" s="163"/>
      <c r="H112" s="163"/>
      <c r="I112" s="163"/>
      <c r="J112" s="163"/>
      <c r="K112" s="163"/>
      <c r="L112" s="166"/>
      <c r="M112" s="60"/>
      <c r="N112" s="60"/>
      <c r="O112" s="60"/>
      <c r="P112" s="60"/>
      <c r="Q112" s="60"/>
      <c r="R112" s="60"/>
      <c r="S112" s="60"/>
      <c r="T112" s="60"/>
    </row>
    <row r="113" spans="1:20" x14ac:dyDescent="0.45">
      <c r="A113" s="162"/>
      <c r="B113" s="163"/>
      <c r="C113" s="163"/>
      <c r="D113" s="164"/>
      <c r="E113" s="165"/>
      <c r="F113" s="163"/>
      <c r="G113" s="163"/>
      <c r="H113" s="163"/>
      <c r="I113" s="163"/>
      <c r="J113" s="163"/>
      <c r="K113" s="163"/>
      <c r="L113" s="166"/>
      <c r="M113" s="60"/>
      <c r="N113" s="60"/>
      <c r="O113" s="60"/>
      <c r="P113" s="60"/>
      <c r="Q113" s="60"/>
      <c r="R113" s="60"/>
      <c r="S113" s="60"/>
      <c r="T113" s="60"/>
    </row>
    <row r="114" spans="1:20" x14ac:dyDescent="0.45">
      <c r="A114" s="162"/>
      <c r="B114" s="163"/>
      <c r="C114" s="163"/>
      <c r="D114" s="164"/>
      <c r="E114" s="165"/>
      <c r="F114" s="163"/>
      <c r="G114" s="163"/>
      <c r="H114" s="163"/>
      <c r="I114" s="163"/>
      <c r="J114" s="163"/>
      <c r="K114" s="163"/>
      <c r="L114" s="166"/>
      <c r="M114" s="60"/>
      <c r="N114" s="60"/>
      <c r="O114" s="60"/>
      <c r="P114" s="60"/>
      <c r="Q114" s="60"/>
      <c r="R114" s="60"/>
      <c r="S114" s="60"/>
      <c r="T114" s="60"/>
    </row>
    <row r="115" spans="1:20" x14ac:dyDescent="0.45">
      <c r="A115" s="162"/>
      <c r="B115" s="163"/>
      <c r="C115" s="163"/>
      <c r="D115" s="164"/>
      <c r="E115" s="165"/>
      <c r="F115" s="163"/>
      <c r="G115" s="163"/>
      <c r="H115" s="163"/>
      <c r="I115" s="163"/>
      <c r="J115" s="163"/>
      <c r="K115" s="163"/>
      <c r="L115" s="166"/>
      <c r="M115" s="60"/>
      <c r="N115" s="60"/>
      <c r="O115" s="60"/>
      <c r="P115" s="60"/>
      <c r="Q115" s="60"/>
      <c r="R115" s="60"/>
      <c r="S115" s="60"/>
      <c r="T115" s="60"/>
    </row>
    <row r="116" spans="1:20" x14ac:dyDescent="0.45">
      <c r="A116" s="162"/>
      <c r="B116" s="163"/>
      <c r="C116" s="163"/>
      <c r="D116" s="164"/>
      <c r="E116" s="165"/>
      <c r="F116" s="163"/>
      <c r="G116" s="163"/>
      <c r="H116" s="163"/>
      <c r="I116" s="163"/>
      <c r="J116" s="163"/>
      <c r="K116" s="163"/>
      <c r="L116" s="166"/>
      <c r="M116" s="60"/>
      <c r="N116" s="60"/>
      <c r="O116" s="60"/>
      <c r="P116" s="60"/>
      <c r="Q116" s="60"/>
      <c r="R116" s="60"/>
      <c r="S116" s="60"/>
      <c r="T116" s="60"/>
    </row>
    <row r="117" spans="1:20" x14ac:dyDescent="0.45">
      <c r="A117" s="162"/>
      <c r="B117" s="163"/>
      <c r="C117" s="163"/>
      <c r="D117" s="164"/>
      <c r="E117" s="165"/>
      <c r="F117" s="163"/>
      <c r="G117" s="163"/>
      <c r="H117" s="163"/>
      <c r="I117" s="163"/>
      <c r="J117" s="163"/>
      <c r="K117" s="163"/>
      <c r="L117" s="166"/>
      <c r="M117" s="60"/>
      <c r="N117" s="60"/>
      <c r="O117" s="60"/>
      <c r="P117" s="60"/>
      <c r="Q117" s="60"/>
      <c r="R117" s="60"/>
      <c r="S117" s="60"/>
      <c r="T117" s="60"/>
    </row>
    <row r="118" spans="1:20" x14ac:dyDescent="0.45">
      <c r="A118" s="162"/>
      <c r="B118" s="163"/>
      <c r="C118" s="163"/>
      <c r="D118" s="164"/>
      <c r="E118" s="165"/>
      <c r="F118" s="163"/>
      <c r="G118" s="163"/>
      <c r="H118" s="163"/>
      <c r="I118" s="163"/>
      <c r="J118" s="163"/>
      <c r="K118" s="163"/>
      <c r="L118" s="166"/>
      <c r="M118" s="60"/>
      <c r="N118" s="60"/>
      <c r="O118" s="60"/>
      <c r="P118" s="60"/>
      <c r="Q118" s="60"/>
      <c r="R118" s="60"/>
      <c r="S118" s="60"/>
      <c r="T118" s="60"/>
    </row>
    <row r="119" spans="1:20" x14ac:dyDescent="0.45">
      <c r="A119" s="162"/>
      <c r="B119" s="163"/>
      <c r="C119" s="163"/>
      <c r="D119" s="164"/>
      <c r="E119" s="165"/>
      <c r="F119" s="163"/>
      <c r="G119" s="163"/>
      <c r="H119" s="163"/>
      <c r="I119" s="163"/>
      <c r="J119" s="163"/>
      <c r="K119" s="163"/>
      <c r="L119" s="166"/>
      <c r="M119" s="60"/>
      <c r="N119" s="60"/>
      <c r="O119" s="60"/>
      <c r="P119" s="60"/>
      <c r="Q119" s="60"/>
      <c r="R119" s="60"/>
      <c r="S119" s="60"/>
      <c r="T119" s="60"/>
    </row>
    <row r="120" spans="1:20" x14ac:dyDescent="0.45">
      <c r="A120" s="162"/>
      <c r="B120" s="163"/>
      <c r="C120" s="163"/>
      <c r="D120" s="164"/>
      <c r="E120" s="165"/>
      <c r="F120" s="163"/>
      <c r="G120" s="163"/>
      <c r="H120" s="163"/>
      <c r="I120" s="163"/>
      <c r="J120" s="163"/>
      <c r="K120" s="163"/>
      <c r="L120" s="166"/>
      <c r="M120" s="60"/>
      <c r="N120" s="60"/>
      <c r="O120" s="60"/>
      <c r="P120" s="60"/>
      <c r="Q120" s="60"/>
      <c r="R120" s="60"/>
      <c r="S120" s="60"/>
      <c r="T120" s="60"/>
    </row>
    <row r="121" spans="1:20" x14ac:dyDescent="0.45">
      <c r="A121" s="162"/>
      <c r="B121" s="163"/>
      <c r="C121" s="163"/>
      <c r="D121" s="164"/>
      <c r="E121" s="165"/>
      <c r="F121" s="163"/>
      <c r="G121" s="163"/>
      <c r="H121" s="163"/>
      <c r="I121" s="163"/>
      <c r="J121" s="163"/>
      <c r="K121" s="163"/>
      <c r="L121" s="166"/>
      <c r="M121" s="60"/>
      <c r="N121" s="60"/>
      <c r="O121" s="60"/>
      <c r="P121" s="60"/>
      <c r="Q121" s="60"/>
      <c r="R121" s="60"/>
      <c r="S121" s="60"/>
      <c r="T121" s="60"/>
    </row>
    <row r="122" spans="1:20" x14ac:dyDescent="0.45">
      <c r="A122" s="162"/>
      <c r="B122" s="163"/>
      <c r="C122" s="163"/>
      <c r="D122" s="164"/>
      <c r="E122" s="165"/>
      <c r="F122" s="163"/>
      <c r="G122" s="163"/>
      <c r="H122" s="163"/>
      <c r="I122" s="163"/>
      <c r="J122" s="163"/>
      <c r="K122" s="163"/>
      <c r="L122" s="166"/>
      <c r="M122" s="60"/>
      <c r="N122" s="60"/>
      <c r="O122" s="60"/>
      <c r="P122" s="60"/>
      <c r="Q122" s="60"/>
      <c r="R122" s="60"/>
      <c r="S122" s="60"/>
      <c r="T122" s="60"/>
    </row>
    <row r="123" spans="1:20" x14ac:dyDescent="0.45">
      <c r="A123" s="162"/>
      <c r="B123" s="163"/>
      <c r="C123" s="163"/>
      <c r="D123" s="164"/>
      <c r="E123" s="165"/>
      <c r="F123" s="163"/>
      <c r="G123" s="163"/>
      <c r="H123" s="163"/>
      <c r="I123" s="163"/>
      <c r="J123" s="163"/>
      <c r="K123" s="163"/>
      <c r="L123" s="166"/>
      <c r="M123" s="60"/>
      <c r="N123" s="60"/>
      <c r="O123" s="60"/>
      <c r="P123" s="60"/>
      <c r="Q123" s="60"/>
      <c r="R123" s="60"/>
      <c r="S123" s="60"/>
      <c r="T123" s="60"/>
    </row>
    <row r="124" spans="1:20" x14ac:dyDescent="0.45">
      <c r="A124" s="162"/>
      <c r="B124" s="163"/>
      <c r="C124" s="163"/>
      <c r="D124" s="164"/>
      <c r="E124" s="165"/>
      <c r="F124" s="163"/>
      <c r="G124" s="163"/>
      <c r="H124" s="163"/>
      <c r="I124" s="163"/>
      <c r="J124" s="163"/>
      <c r="K124" s="163"/>
      <c r="L124" s="166"/>
      <c r="M124" s="60"/>
      <c r="N124" s="60"/>
      <c r="O124" s="60"/>
      <c r="P124" s="60"/>
      <c r="Q124" s="60"/>
      <c r="R124" s="60"/>
      <c r="S124" s="60"/>
      <c r="T124" s="60"/>
    </row>
    <row r="125" spans="1:20" x14ac:dyDescent="0.45">
      <c r="A125" s="162"/>
      <c r="B125" s="163"/>
      <c r="C125" s="163"/>
      <c r="D125" s="164"/>
      <c r="E125" s="165"/>
      <c r="F125" s="163"/>
      <c r="G125" s="163"/>
      <c r="H125" s="163"/>
      <c r="I125" s="163"/>
      <c r="J125" s="163"/>
      <c r="K125" s="163"/>
      <c r="L125" s="166"/>
      <c r="M125" s="60"/>
      <c r="N125" s="60"/>
      <c r="O125" s="60"/>
      <c r="P125" s="60"/>
      <c r="Q125" s="60"/>
      <c r="R125" s="60"/>
      <c r="S125" s="60"/>
      <c r="T125" s="60"/>
    </row>
    <row r="126" spans="1:20" x14ac:dyDescent="0.45">
      <c r="A126" s="162"/>
      <c r="B126" s="163"/>
      <c r="C126" s="163"/>
      <c r="D126" s="164"/>
      <c r="E126" s="165"/>
      <c r="F126" s="163"/>
      <c r="G126" s="163"/>
      <c r="H126" s="163"/>
      <c r="I126" s="163"/>
      <c r="J126" s="163"/>
      <c r="K126" s="163"/>
      <c r="L126" s="166"/>
      <c r="M126" s="60"/>
      <c r="N126" s="60"/>
      <c r="O126" s="60"/>
      <c r="P126" s="60"/>
      <c r="Q126" s="60"/>
      <c r="R126" s="60"/>
      <c r="S126" s="60"/>
      <c r="T126" s="60"/>
    </row>
    <row r="127" spans="1:20" x14ac:dyDescent="0.45">
      <c r="A127" s="162"/>
      <c r="B127" s="163"/>
      <c r="C127" s="163"/>
      <c r="D127" s="164"/>
      <c r="E127" s="165"/>
      <c r="F127" s="163"/>
      <c r="G127" s="163"/>
      <c r="H127" s="163"/>
      <c r="I127" s="163"/>
      <c r="J127" s="163"/>
      <c r="K127" s="163"/>
      <c r="L127" s="166"/>
      <c r="M127" s="60"/>
      <c r="N127" s="60"/>
      <c r="O127" s="60"/>
      <c r="P127" s="60"/>
      <c r="Q127" s="60"/>
      <c r="R127" s="60"/>
      <c r="S127" s="60"/>
      <c r="T127" s="60"/>
    </row>
    <row r="128" spans="1:20" x14ac:dyDescent="0.45">
      <c r="A128" s="162"/>
      <c r="B128" s="163"/>
      <c r="C128" s="163"/>
      <c r="D128" s="164"/>
      <c r="E128" s="165"/>
      <c r="F128" s="163"/>
      <c r="G128" s="163"/>
      <c r="H128" s="163"/>
      <c r="I128" s="163"/>
      <c r="J128" s="163"/>
      <c r="K128" s="163"/>
      <c r="L128" s="166"/>
      <c r="M128" s="60"/>
      <c r="N128" s="60"/>
      <c r="O128" s="60"/>
      <c r="P128" s="60"/>
      <c r="Q128" s="60"/>
      <c r="R128" s="60"/>
      <c r="S128" s="60"/>
      <c r="T128" s="60"/>
    </row>
    <row r="129" spans="1:20" x14ac:dyDescent="0.45">
      <c r="A129" s="162"/>
      <c r="B129" s="163"/>
      <c r="C129" s="163"/>
      <c r="D129" s="164"/>
      <c r="E129" s="165"/>
      <c r="F129" s="163"/>
      <c r="G129" s="163"/>
      <c r="H129" s="163"/>
      <c r="I129" s="163"/>
      <c r="J129" s="163"/>
      <c r="K129" s="163"/>
      <c r="L129" s="166"/>
      <c r="M129" s="60"/>
      <c r="N129" s="60"/>
      <c r="O129" s="60"/>
      <c r="P129" s="60"/>
      <c r="Q129" s="60"/>
      <c r="R129" s="60"/>
      <c r="S129" s="60"/>
      <c r="T129" s="60"/>
    </row>
    <row r="130" spans="1:20" x14ac:dyDescent="0.45">
      <c r="A130" s="162"/>
      <c r="B130" s="163"/>
      <c r="C130" s="163"/>
      <c r="D130" s="164"/>
      <c r="E130" s="165"/>
      <c r="F130" s="163"/>
      <c r="G130" s="163"/>
      <c r="H130" s="163"/>
      <c r="I130" s="163"/>
      <c r="J130" s="163"/>
      <c r="K130" s="163"/>
      <c r="L130" s="166"/>
      <c r="M130" s="60"/>
      <c r="N130" s="60"/>
      <c r="O130" s="60"/>
      <c r="P130" s="60"/>
      <c r="Q130" s="60"/>
      <c r="R130" s="60"/>
      <c r="S130" s="60"/>
      <c r="T130" s="60"/>
    </row>
    <row r="131" spans="1:20" x14ac:dyDescent="0.45">
      <c r="A131" s="162"/>
      <c r="B131" s="163"/>
      <c r="C131" s="163"/>
      <c r="D131" s="164"/>
      <c r="E131" s="165"/>
      <c r="F131" s="163"/>
      <c r="G131" s="163"/>
      <c r="H131" s="163"/>
      <c r="I131" s="163"/>
      <c r="J131" s="163"/>
      <c r="K131" s="163"/>
      <c r="L131" s="166"/>
      <c r="M131" s="60"/>
      <c r="N131" s="60"/>
      <c r="O131" s="60"/>
      <c r="P131" s="60"/>
      <c r="Q131" s="60"/>
      <c r="R131" s="60"/>
      <c r="S131" s="60"/>
      <c r="T131" s="60"/>
    </row>
    <row r="132" spans="1:20" x14ac:dyDescent="0.45">
      <c r="A132" s="162"/>
      <c r="B132" s="163"/>
      <c r="C132" s="163"/>
      <c r="D132" s="164"/>
      <c r="E132" s="165"/>
      <c r="F132" s="163"/>
      <c r="G132" s="163"/>
      <c r="H132" s="163"/>
      <c r="I132" s="163"/>
      <c r="J132" s="163"/>
      <c r="K132" s="163"/>
      <c r="L132" s="166"/>
      <c r="M132" s="60"/>
      <c r="N132" s="60"/>
      <c r="O132" s="60"/>
      <c r="P132" s="60"/>
      <c r="Q132" s="60"/>
      <c r="R132" s="60"/>
      <c r="S132" s="60"/>
      <c r="T132" s="60"/>
    </row>
    <row r="133" spans="1:20" x14ac:dyDescent="0.45">
      <c r="A133" s="162"/>
      <c r="B133" s="163"/>
      <c r="C133" s="163"/>
      <c r="D133" s="164"/>
      <c r="E133" s="165"/>
      <c r="F133" s="163"/>
      <c r="G133" s="163"/>
      <c r="H133" s="163"/>
      <c r="I133" s="163"/>
      <c r="J133" s="163"/>
      <c r="K133" s="163"/>
      <c r="L133" s="166"/>
      <c r="M133" s="60"/>
      <c r="N133" s="60"/>
      <c r="O133" s="60"/>
      <c r="P133" s="60"/>
      <c r="Q133" s="60"/>
      <c r="R133" s="60"/>
      <c r="S133" s="60"/>
      <c r="T133" s="60"/>
    </row>
    <row r="134" spans="1:20" x14ac:dyDescent="0.45">
      <c r="A134" s="162"/>
      <c r="B134" s="163"/>
      <c r="C134" s="163"/>
      <c r="D134" s="164"/>
      <c r="E134" s="165"/>
      <c r="F134" s="163"/>
      <c r="G134" s="163"/>
      <c r="H134" s="163"/>
      <c r="I134" s="163"/>
      <c r="J134" s="163"/>
      <c r="K134" s="163"/>
      <c r="L134" s="166"/>
      <c r="M134" s="60"/>
      <c r="N134" s="60"/>
      <c r="O134" s="60"/>
      <c r="P134" s="60"/>
      <c r="Q134" s="60"/>
      <c r="R134" s="60"/>
      <c r="S134" s="60"/>
      <c r="T134" s="60"/>
    </row>
    <row r="135" spans="1:20" x14ac:dyDescent="0.45">
      <c r="A135" s="162"/>
      <c r="B135" s="163"/>
      <c r="C135" s="163"/>
      <c r="D135" s="164"/>
      <c r="E135" s="165"/>
      <c r="F135" s="163"/>
      <c r="G135" s="163"/>
      <c r="H135" s="163"/>
      <c r="I135" s="163"/>
      <c r="J135" s="163"/>
      <c r="K135" s="163"/>
      <c r="L135" s="166"/>
      <c r="M135" s="60"/>
      <c r="N135" s="60"/>
      <c r="O135" s="60"/>
      <c r="P135" s="60"/>
      <c r="Q135" s="60"/>
      <c r="R135" s="60"/>
      <c r="S135" s="60"/>
      <c r="T135" s="60"/>
    </row>
    <row r="136" spans="1:20" x14ac:dyDescent="0.45">
      <c r="A136" s="162"/>
      <c r="B136" s="163"/>
      <c r="C136" s="163"/>
      <c r="D136" s="164"/>
      <c r="E136" s="165"/>
      <c r="F136" s="163"/>
      <c r="G136" s="163"/>
      <c r="H136" s="163"/>
      <c r="I136" s="163"/>
      <c r="J136" s="163"/>
      <c r="K136" s="163"/>
      <c r="L136" s="166"/>
      <c r="M136" s="60"/>
      <c r="N136" s="60"/>
      <c r="O136" s="60"/>
      <c r="P136" s="60"/>
      <c r="Q136" s="60"/>
      <c r="R136" s="60"/>
      <c r="S136" s="60"/>
      <c r="T136" s="60"/>
    </row>
    <row r="137" spans="1:20" x14ac:dyDescent="0.45">
      <c r="A137" s="162"/>
      <c r="B137" s="163"/>
      <c r="C137" s="163"/>
      <c r="D137" s="164"/>
      <c r="E137" s="165"/>
      <c r="F137" s="163"/>
      <c r="G137" s="163"/>
      <c r="H137" s="163"/>
      <c r="I137" s="163"/>
      <c r="J137" s="163"/>
      <c r="K137" s="163"/>
      <c r="L137" s="166"/>
      <c r="M137" s="60"/>
      <c r="N137" s="60"/>
      <c r="O137" s="60"/>
      <c r="P137" s="60"/>
      <c r="Q137" s="60"/>
      <c r="R137" s="60"/>
      <c r="S137" s="60"/>
      <c r="T137" s="60"/>
    </row>
    <row r="138" spans="1:20" x14ac:dyDescent="0.45">
      <c r="A138" s="162"/>
      <c r="B138" s="163"/>
      <c r="C138" s="163"/>
      <c r="D138" s="164"/>
      <c r="E138" s="165"/>
      <c r="F138" s="163"/>
      <c r="G138" s="163"/>
      <c r="H138" s="163"/>
      <c r="I138" s="163"/>
      <c r="J138" s="163"/>
      <c r="K138" s="163"/>
      <c r="L138" s="166"/>
      <c r="M138" s="60"/>
      <c r="N138" s="60"/>
      <c r="O138" s="60"/>
      <c r="P138" s="60"/>
      <c r="Q138" s="60"/>
      <c r="R138" s="60"/>
      <c r="S138" s="60"/>
      <c r="T138" s="60"/>
    </row>
    <row r="139" spans="1:20" x14ac:dyDescent="0.45">
      <c r="A139" s="162"/>
      <c r="B139" s="163"/>
      <c r="C139" s="163"/>
      <c r="D139" s="164"/>
      <c r="E139" s="165"/>
      <c r="F139" s="163"/>
      <c r="G139" s="163"/>
      <c r="H139" s="163"/>
      <c r="I139" s="163"/>
      <c r="J139" s="163"/>
      <c r="K139" s="163"/>
      <c r="L139" s="166"/>
      <c r="M139" s="60"/>
      <c r="N139" s="60"/>
      <c r="O139" s="60"/>
      <c r="P139" s="60"/>
      <c r="Q139" s="60"/>
      <c r="R139" s="60"/>
      <c r="S139" s="60"/>
      <c r="T139" s="60"/>
    </row>
    <row r="140" spans="1:20" x14ac:dyDescent="0.45">
      <c r="A140" s="162"/>
      <c r="B140" s="163"/>
      <c r="C140" s="163"/>
      <c r="D140" s="164"/>
      <c r="E140" s="165"/>
      <c r="F140" s="163"/>
      <c r="G140" s="163"/>
      <c r="H140" s="163"/>
      <c r="I140" s="163"/>
      <c r="J140" s="163"/>
      <c r="K140" s="163"/>
      <c r="L140" s="166"/>
      <c r="M140" s="60"/>
      <c r="N140" s="60"/>
      <c r="O140" s="60"/>
      <c r="P140" s="60"/>
      <c r="Q140" s="60"/>
      <c r="R140" s="60"/>
      <c r="S140" s="60"/>
      <c r="T140" s="60"/>
    </row>
    <row r="141" spans="1:20" x14ac:dyDescent="0.45">
      <c r="A141" s="162"/>
      <c r="B141" s="163"/>
      <c r="C141" s="163"/>
      <c r="D141" s="164"/>
      <c r="E141" s="165"/>
      <c r="F141" s="163"/>
      <c r="G141" s="163"/>
      <c r="H141" s="163"/>
      <c r="I141" s="163"/>
      <c r="J141" s="163"/>
      <c r="K141" s="163"/>
      <c r="L141" s="166"/>
      <c r="M141" s="60"/>
      <c r="N141" s="60"/>
      <c r="O141" s="60"/>
      <c r="P141" s="60"/>
      <c r="Q141" s="60"/>
      <c r="R141" s="60"/>
      <c r="S141" s="60"/>
      <c r="T141" s="60"/>
    </row>
    <row r="142" spans="1:20" x14ac:dyDescent="0.45">
      <c r="A142" s="162"/>
      <c r="B142" s="163"/>
      <c r="C142" s="163"/>
      <c r="D142" s="164"/>
      <c r="E142" s="165"/>
      <c r="F142" s="163"/>
      <c r="G142" s="163"/>
      <c r="H142" s="163"/>
      <c r="I142" s="163"/>
      <c r="J142" s="163"/>
      <c r="K142" s="163"/>
      <c r="L142" s="166"/>
      <c r="M142" s="60"/>
      <c r="N142" s="60"/>
      <c r="O142" s="60"/>
      <c r="P142" s="60"/>
      <c r="Q142" s="60"/>
      <c r="R142" s="60"/>
      <c r="S142" s="60"/>
      <c r="T142" s="60"/>
    </row>
    <row r="143" spans="1:20" x14ac:dyDescent="0.45">
      <c r="A143" s="162"/>
      <c r="B143" s="163"/>
      <c r="C143" s="163"/>
      <c r="D143" s="164"/>
      <c r="E143" s="165"/>
      <c r="F143" s="163"/>
      <c r="G143" s="163"/>
      <c r="H143" s="163"/>
      <c r="I143" s="163"/>
      <c r="J143" s="163"/>
      <c r="K143" s="163"/>
      <c r="L143" s="166"/>
      <c r="M143" s="60"/>
      <c r="N143" s="60"/>
      <c r="O143" s="60"/>
      <c r="P143" s="60"/>
      <c r="Q143" s="60"/>
      <c r="R143" s="60"/>
      <c r="S143" s="60"/>
      <c r="T143" s="60"/>
    </row>
    <row r="144" spans="1:20" x14ac:dyDescent="0.45">
      <c r="A144" s="162"/>
      <c r="B144" s="163"/>
      <c r="C144" s="163"/>
      <c r="D144" s="164"/>
      <c r="E144" s="165"/>
      <c r="F144" s="163"/>
      <c r="G144" s="163"/>
      <c r="H144" s="163"/>
      <c r="I144" s="163"/>
      <c r="J144" s="163"/>
      <c r="K144" s="163"/>
      <c r="L144" s="166"/>
      <c r="M144" s="60"/>
      <c r="N144" s="60"/>
      <c r="O144" s="60"/>
      <c r="P144" s="60"/>
      <c r="Q144" s="60"/>
      <c r="R144" s="60"/>
      <c r="S144" s="60"/>
      <c r="T144" s="60"/>
    </row>
    <row r="145" spans="1:20" x14ac:dyDescent="0.45">
      <c r="A145" s="162"/>
      <c r="B145" s="163"/>
      <c r="C145" s="163"/>
      <c r="D145" s="164"/>
      <c r="E145" s="165"/>
      <c r="F145" s="163"/>
      <c r="G145" s="163"/>
      <c r="H145" s="163"/>
      <c r="I145" s="163"/>
      <c r="J145" s="163"/>
      <c r="K145" s="163"/>
      <c r="L145" s="166"/>
      <c r="M145" s="60"/>
      <c r="N145" s="60"/>
      <c r="O145" s="60"/>
      <c r="P145" s="60"/>
      <c r="Q145" s="60"/>
      <c r="R145" s="60"/>
      <c r="S145" s="60"/>
      <c r="T145" s="60"/>
    </row>
    <row r="146" spans="1:20" x14ac:dyDescent="0.45">
      <c r="A146" s="162"/>
      <c r="B146" s="163"/>
      <c r="C146" s="163"/>
      <c r="D146" s="164"/>
      <c r="E146" s="165"/>
      <c r="F146" s="163"/>
      <c r="G146" s="163"/>
      <c r="H146" s="163"/>
      <c r="I146" s="163"/>
      <c r="J146" s="163"/>
      <c r="K146" s="163"/>
      <c r="L146" s="166"/>
      <c r="M146" s="60"/>
      <c r="N146" s="60"/>
      <c r="O146" s="60"/>
      <c r="P146" s="60"/>
      <c r="Q146" s="60"/>
      <c r="R146" s="60"/>
      <c r="S146" s="60"/>
      <c r="T146" s="60"/>
    </row>
    <row r="147" spans="1:20" x14ac:dyDescent="0.45">
      <c r="A147" s="162"/>
      <c r="B147" s="163"/>
      <c r="C147" s="163"/>
      <c r="D147" s="164"/>
      <c r="E147" s="165"/>
      <c r="F147" s="163"/>
      <c r="G147" s="163"/>
      <c r="H147" s="163"/>
      <c r="I147" s="163"/>
      <c r="J147" s="163"/>
      <c r="K147" s="163"/>
      <c r="L147" s="166"/>
      <c r="M147" s="60"/>
      <c r="N147" s="60"/>
      <c r="O147" s="60"/>
      <c r="P147" s="60"/>
      <c r="Q147" s="60"/>
      <c r="R147" s="60"/>
      <c r="S147" s="60"/>
      <c r="T147" s="60"/>
    </row>
    <row r="148" spans="1:20" x14ac:dyDescent="0.45">
      <c r="A148" s="162"/>
      <c r="B148" s="163"/>
      <c r="C148" s="163"/>
      <c r="D148" s="164"/>
      <c r="E148" s="165"/>
      <c r="F148" s="163"/>
      <c r="G148" s="163"/>
      <c r="H148" s="163"/>
      <c r="I148" s="163"/>
      <c r="J148" s="163"/>
      <c r="K148" s="163"/>
      <c r="L148" s="166"/>
      <c r="M148" s="60"/>
      <c r="N148" s="60"/>
      <c r="O148" s="60"/>
      <c r="P148" s="60"/>
      <c r="Q148" s="60"/>
      <c r="R148" s="60"/>
      <c r="S148" s="60"/>
      <c r="T148" s="60"/>
    </row>
    <row r="149" spans="1:20" x14ac:dyDescent="0.45">
      <c r="A149" s="162"/>
      <c r="B149" s="163"/>
      <c r="C149" s="163"/>
      <c r="D149" s="164"/>
      <c r="E149" s="165"/>
      <c r="F149" s="163"/>
      <c r="G149" s="163"/>
      <c r="H149" s="163"/>
      <c r="I149" s="163"/>
      <c r="J149" s="163"/>
      <c r="K149" s="163"/>
      <c r="L149" s="166"/>
      <c r="M149" s="60"/>
      <c r="N149" s="60"/>
      <c r="O149" s="60"/>
      <c r="P149" s="60"/>
      <c r="Q149" s="60"/>
      <c r="R149" s="60"/>
      <c r="S149" s="60"/>
      <c r="T149" s="60"/>
    </row>
    <row r="150" spans="1:20" x14ac:dyDescent="0.45">
      <c r="A150" s="162"/>
      <c r="B150" s="163"/>
      <c r="C150" s="163"/>
      <c r="D150" s="164"/>
      <c r="E150" s="165"/>
      <c r="F150" s="163"/>
      <c r="G150" s="163"/>
      <c r="H150" s="163"/>
      <c r="I150" s="163"/>
      <c r="J150" s="163"/>
      <c r="K150" s="163"/>
      <c r="L150" s="166"/>
      <c r="M150" s="60"/>
      <c r="N150" s="60"/>
      <c r="O150" s="60"/>
      <c r="P150" s="60"/>
      <c r="Q150" s="60"/>
      <c r="R150" s="60"/>
      <c r="S150" s="60"/>
      <c r="T150" s="60"/>
    </row>
    <row r="151" spans="1:20" x14ac:dyDescent="0.45">
      <c r="A151" s="162"/>
      <c r="B151" s="163"/>
      <c r="C151" s="163"/>
      <c r="D151" s="164"/>
      <c r="E151" s="165"/>
      <c r="F151" s="163"/>
      <c r="G151" s="163"/>
      <c r="H151" s="163"/>
      <c r="I151" s="163"/>
      <c r="J151" s="163"/>
      <c r="K151" s="163"/>
      <c r="L151" s="166"/>
      <c r="M151" s="60"/>
      <c r="N151" s="60"/>
      <c r="O151" s="60"/>
      <c r="P151" s="60"/>
      <c r="Q151" s="60"/>
      <c r="R151" s="60"/>
      <c r="S151" s="60"/>
      <c r="T151" s="60"/>
    </row>
    <row r="152" spans="1:20" x14ac:dyDescent="0.45">
      <c r="A152" s="162"/>
      <c r="B152" s="163"/>
      <c r="C152" s="163"/>
      <c r="D152" s="164"/>
      <c r="E152" s="165"/>
      <c r="F152" s="163"/>
      <c r="G152" s="163"/>
      <c r="H152" s="163"/>
      <c r="I152" s="163"/>
      <c r="J152" s="163"/>
      <c r="K152" s="163"/>
      <c r="L152" s="166"/>
      <c r="M152" s="60"/>
      <c r="N152" s="60"/>
      <c r="O152" s="60"/>
      <c r="P152" s="60"/>
      <c r="Q152" s="60"/>
      <c r="R152" s="60"/>
      <c r="S152" s="60"/>
      <c r="T152" s="60"/>
    </row>
    <row r="153" spans="1:20" x14ac:dyDescent="0.45">
      <c r="A153" s="162"/>
      <c r="B153" s="163"/>
      <c r="C153" s="163"/>
      <c r="D153" s="164"/>
      <c r="E153" s="165"/>
      <c r="F153" s="163"/>
      <c r="G153" s="163"/>
      <c r="H153" s="163"/>
      <c r="I153" s="163"/>
      <c r="J153" s="163"/>
      <c r="K153" s="163"/>
      <c r="L153" s="166"/>
      <c r="M153" s="60"/>
      <c r="N153" s="60"/>
      <c r="O153" s="60"/>
      <c r="P153" s="60"/>
      <c r="Q153" s="60"/>
      <c r="R153" s="60"/>
      <c r="S153" s="60"/>
      <c r="T153" s="60"/>
    </row>
    <row r="154" spans="1:20" x14ac:dyDescent="0.45">
      <c r="A154" s="162"/>
      <c r="B154" s="163"/>
      <c r="C154" s="163"/>
      <c r="D154" s="164"/>
      <c r="E154" s="165"/>
      <c r="F154" s="163"/>
      <c r="G154" s="163"/>
      <c r="H154" s="163"/>
      <c r="I154" s="163"/>
      <c r="J154" s="163"/>
      <c r="K154" s="163"/>
      <c r="L154" s="166"/>
      <c r="M154" s="60"/>
      <c r="N154" s="60"/>
      <c r="O154" s="60"/>
      <c r="P154" s="60"/>
      <c r="Q154" s="60"/>
      <c r="R154" s="60"/>
      <c r="S154" s="60"/>
      <c r="T154" s="60"/>
    </row>
    <row r="155" spans="1:20" x14ac:dyDescent="0.45">
      <c r="A155" s="162"/>
      <c r="B155" s="163"/>
      <c r="C155" s="163"/>
      <c r="D155" s="164"/>
      <c r="E155" s="165"/>
      <c r="F155" s="163"/>
      <c r="G155" s="163"/>
      <c r="H155" s="163"/>
      <c r="I155" s="163"/>
      <c r="J155" s="163"/>
      <c r="K155" s="163"/>
      <c r="L155" s="166"/>
      <c r="M155" s="60"/>
      <c r="N155" s="60"/>
      <c r="O155" s="60"/>
      <c r="P155" s="60"/>
      <c r="Q155" s="60"/>
      <c r="R155" s="60"/>
      <c r="S155" s="60"/>
      <c r="T155" s="60"/>
    </row>
    <row r="156" spans="1:20" x14ac:dyDescent="0.45">
      <c r="A156" s="162"/>
      <c r="B156" s="163"/>
      <c r="C156" s="163"/>
      <c r="D156" s="164"/>
      <c r="E156" s="165"/>
      <c r="F156" s="163"/>
      <c r="G156" s="163"/>
      <c r="H156" s="163"/>
      <c r="I156" s="163"/>
      <c r="J156" s="163"/>
      <c r="K156" s="163"/>
      <c r="L156" s="166"/>
      <c r="M156" s="60"/>
      <c r="N156" s="60"/>
      <c r="O156" s="60"/>
      <c r="P156" s="60"/>
      <c r="Q156" s="60"/>
      <c r="R156" s="60"/>
      <c r="S156" s="60"/>
      <c r="T156" s="60"/>
    </row>
    <row r="157" spans="1:20" x14ac:dyDescent="0.45">
      <c r="A157" s="162"/>
      <c r="B157" s="163"/>
      <c r="C157" s="163"/>
      <c r="D157" s="164"/>
      <c r="E157" s="165"/>
      <c r="F157" s="163"/>
      <c r="G157" s="163"/>
      <c r="H157" s="163"/>
      <c r="I157" s="163"/>
      <c r="J157" s="163"/>
      <c r="K157" s="163"/>
      <c r="L157" s="166"/>
      <c r="M157" s="60"/>
      <c r="N157" s="60"/>
      <c r="O157" s="60"/>
      <c r="P157" s="60"/>
      <c r="Q157" s="60"/>
      <c r="R157" s="60"/>
      <c r="S157" s="60"/>
      <c r="T157" s="60"/>
    </row>
    <row r="158" spans="1:20" x14ac:dyDescent="0.45">
      <c r="A158" s="162"/>
      <c r="B158" s="163"/>
      <c r="C158" s="163"/>
      <c r="D158" s="164"/>
      <c r="E158" s="165"/>
      <c r="F158" s="163"/>
      <c r="G158" s="163"/>
      <c r="H158" s="163"/>
      <c r="I158" s="163"/>
      <c r="J158" s="163"/>
      <c r="K158" s="163"/>
      <c r="L158" s="166"/>
      <c r="M158" s="60"/>
      <c r="N158" s="60"/>
      <c r="O158" s="60"/>
      <c r="P158" s="60"/>
      <c r="Q158" s="60"/>
      <c r="R158" s="60"/>
      <c r="S158" s="60"/>
      <c r="T158" s="60"/>
    </row>
    <row r="159" spans="1:20" x14ac:dyDescent="0.45">
      <c r="A159" s="162"/>
      <c r="B159" s="163"/>
      <c r="C159" s="163"/>
      <c r="D159" s="164"/>
      <c r="E159" s="165"/>
      <c r="F159" s="163"/>
      <c r="G159" s="163"/>
      <c r="H159" s="163"/>
      <c r="I159" s="163"/>
      <c r="J159" s="163"/>
      <c r="K159" s="163"/>
      <c r="L159" s="166"/>
      <c r="M159" s="60"/>
      <c r="N159" s="60"/>
      <c r="O159" s="60"/>
      <c r="P159" s="60"/>
      <c r="Q159" s="60"/>
      <c r="R159" s="60"/>
      <c r="S159" s="60"/>
      <c r="T159" s="60"/>
    </row>
    <row r="160" spans="1:20" x14ac:dyDescent="0.45">
      <c r="A160" s="162"/>
      <c r="B160" s="163"/>
      <c r="C160" s="163"/>
      <c r="D160" s="164"/>
      <c r="E160" s="165"/>
      <c r="F160" s="163"/>
      <c r="G160" s="163"/>
      <c r="H160" s="163"/>
      <c r="I160" s="163"/>
      <c r="J160" s="163"/>
      <c r="K160" s="163"/>
      <c r="L160" s="166"/>
      <c r="M160" s="60"/>
      <c r="N160" s="60"/>
      <c r="O160" s="60"/>
      <c r="P160" s="60"/>
      <c r="Q160" s="60"/>
      <c r="R160" s="60"/>
      <c r="S160" s="60"/>
      <c r="T160" s="60"/>
    </row>
    <row r="161" spans="1:20" x14ac:dyDescent="0.45">
      <c r="A161" s="162"/>
      <c r="B161" s="163"/>
      <c r="C161" s="163"/>
      <c r="D161" s="164"/>
      <c r="E161" s="165"/>
      <c r="F161" s="163"/>
      <c r="G161" s="163"/>
      <c r="H161" s="163"/>
      <c r="I161" s="163"/>
      <c r="J161" s="163"/>
      <c r="K161" s="163"/>
      <c r="L161" s="166"/>
      <c r="M161" s="60"/>
      <c r="N161" s="60"/>
      <c r="O161" s="60"/>
      <c r="P161" s="60"/>
      <c r="Q161" s="60"/>
      <c r="R161" s="60"/>
      <c r="S161" s="60"/>
      <c r="T161" s="60"/>
    </row>
    <row r="162" spans="1:20" x14ac:dyDescent="0.45">
      <c r="A162" s="162"/>
      <c r="B162" s="163"/>
      <c r="C162" s="163"/>
      <c r="D162" s="164"/>
      <c r="E162" s="165"/>
      <c r="F162" s="163"/>
      <c r="G162" s="163"/>
      <c r="H162" s="163"/>
      <c r="I162" s="163"/>
      <c r="J162" s="163"/>
      <c r="K162" s="163"/>
      <c r="L162" s="166"/>
      <c r="M162" s="60"/>
      <c r="N162" s="60"/>
      <c r="O162" s="60"/>
      <c r="P162" s="60"/>
      <c r="Q162" s="60"/>
      <c r="R162" s="60"/>
      <c r="S162" s="60"/>
      <c r="T162" s="60"/>
    </row>
    <row r="163" spans="1:20" x14ac:dyDescent="0.45">
      <c r="A163" s="162"/>
      <c r="B163" s="163"/>
      <c r="C163" s="163"/>
      <c r="D163" s="164"/>
      <c r="E163" s="165"/>
      <c r="F163" s="163"/>
      <c r="G163" s="163"/>
      <c r="H163" s="163"/>
      <c r="I163" s="163"/>
      <c r="J163" s="163"/>
      <c r="K163" s="163"/>
      <c r="L163" s="166"/>
      <c r="M163" s="60"/>
      <c r="N163" s="60"/>
      <c r="O163" s="60"/>
      <c r="P163" s="60"/>
      <c r="Q163" s="60"/>
      <c r="R163" s="60"/>
      <c r="S163" s="60"/>
      <c r="T163" s="60"/>
    </row>
    <row r="164" spans="1:20" x14ac:dyDescent="0.45">
      <c r="A164" s="162"/>
      <c r="B164" s="163"/>
      <c r="C164" s="163"/>
      <c r="D164" s="164"/>
      <c r="E164" s="165"/>
      <c r="F164" s="163"/>
      <c r="G164" s="163"/>
      <c r="H164" s="163"/>
      <c r="I164" s="163"/>
      <c r="J164" s="163"/>
      <c r="K164" s="163"/>
      <c r="L164" s="166"/>
      <c r="M164" s="60"/>
      <c r="N164" s="60"/>
      <c r="O164" s="60"/>
      <c r="P164" s="60"/>
      <c r="Q164" s="60"/>
      <c r="R164" s="60"/>
      <c r="S164" s="60"/>
      <c r="T164" s="60"/>
    </row>
    <row r="165" spans="1:20" x14ac:dyDescent="0.45">
      <c r="A165" s="162"/>
      <c r="B165" s="163"/>
      <c r="C165" s="163"/>
      <c r="D165" s="164"/>
      <c r="E165" s="165"/>
      <c r="F165" s="163"/>
      <c r="G165" s="163"/>
      <c r="H165" s="163"/>
      <c r="I165" s="163"/>
      <c r="J165" s="163"/>
      <c r="K165" s="163"/>
      <c r="L165" s="166"/>
      <c r="M165" s="60"/>
      <c r="N165" s="60"/>
      <c r="O165" s="60"/>
      <c r="P165" s="60"/>
      <c r="Q165" s="60"/>
      <c r="R165" s="60"/>
      <c r="S165" s="60"/>
      <c r="T165" s="60"/>
    </row>
    <row r="166" spans="1:20" x14ac:dyDescent="0.45">
      <c r="A166" s="162"/>
      <c r="B166" s="163"/>
      <c r="C166" s="163"/>
      <c r="D166" s="164"/>
      <c r="E166" s="165"/>
      <c r="F166" s="163"/>
      <c r="G166" s="163"/>
      <c r="H166" s="163"/>
      <c r="I166" s="163"/>
      <c r="J166" s="163"/>
      <c r="K166" s="163"/>
      <c r="L166" s="166"/>
      <c r="M166" s="60"/>
      <c r="N166" s="60"/>
      <c r="O166" s="60"/>
      <c r="P166" s="60"/>
      <c r="Q166" s="60"/>
      <c r="R166" s="60"/>
      <c r="S166" s="60"/>
      <c r="T166" s="60"/>
    </row>
    <row r="167" spans="1:20" x14ac:dyDescent="0.45">
      <c r="A167" s="162"/>
      <c r="B167" s="163"/>
      <c r="C167" s="163"/>
      <c r="D167" s="164"/>
      <c r="E167" s="165"/>
      <c r="F167" s="163"/>
      <c r="G167" s="163"/>
      <c r="H167" s="163"/>
      <c r="I167" s="163"/>
      <c r="J167" s="163"/>
      <c r="K167" s="163"/>
      <c r="L167" s="166"/>
      <c r="M167" s="60"/>
      <c r="N167" s="60"/>
      <c r="O167" s="60"/>
      <c r="P167" s="60"/>
      <c r="Q167" s="60"/>
      <c r="R167" s="60"/>
      <c r="S167" s="60"/>
      <c r="T167" s="60"/>
    </row>
    <row r="168" spans="1:20" x14ac:dyDescent="0.45">
      <c r="A168" s="162"/>
      <c r="B168" s="163"/>
      <c r="C168" s="163"/>
      <c r="D168" s="164"/>
      <c r="E168" s="165"/>
      <c r="F168" s="163"/>
      <c r="G168" s="163"/>
      <c r="H168" s="163"/>
      <c r="I168" s="163"/>
      <c r="J168" s="163"/>
      <c r="K168" s="163"/>
      <c r="L168" s="166"/>
      <c r="M168" s="60"/>
      <c r="N168" s="60"/>
      <c r="O168" s="60"/>
      <c r="P168" s="60"/>
      <c r="Q168" s="60"/>
      <c r="R168" s="60"/>
      <c r="S168" s="60"/>
      <c r="T168" s="60"/>
    </row>
    <row r="169" spans="1:20" x14ac:dyDescent="0.45">
      <c r="A169" s="162"/>
      <c r="B169" s="163"/>
      <c r="C169" s="163"/>
      <c r="D169" s="164"/>
      <c r="E169" s="165"/>
      <c r="F169" s="163"/>
      <c r="G169" s="163"/>
      <c r="H169" s="163"/>
      <c r="I169" s="163"/>
      <c r="J169" s="163"/>
      <c r="K169" s="163"/>
      <c r="L169" s="166"/>
      <c r="M169" s="60"/>
      <c r="N169" s="60"/>
      <c r="O169" s="60"/>
      <c r="P169" s="60"/>
      <c r="Q169" s="60"/>
      <c r="R169" s="60"/>
      <c r="S169" s="60"/>
      <c r="T169" s="60"/>
    </row>
    <row r="170" spans="1:20" x14ac:dyDescent="0.45">
      <c r="A170" s="162"/>
      <c r="B170" s="163"/>
      <c r="C170" s="163"/>
      <c r="D170" s="164"/>
      <c r="E170" s="165"/>
      <c r="F170" s="163"/>
      <c r="G170" s="163"/>
      <c r="H170" s="163"/>
      <c r="I170" s="163"/>
      <c r="J170" s="163"/>
      <c r="K170" s="163"/>
      <c r="L170" s="166"/>
      <c r="M170" s="60"/>
      <c r="N170" s="60"/>
      <c r="O170" s="60"/>
      <c r="P170" s="60"/>
      <c r="Q170" s="60"/>
      <c r="R170" s="60"/>
      <c r="S170" s="60"/>
      <c r="T170" s="60"/>
    </row>
    <row r="171" spans="1:20" x14ac:dyDescent="0.45">
      <c r="A171" s="162"/>
      <c r="B171" s="163"/>
      <c r="C171" s="163"/>
      <c r="D171" s="164"/>
      <c r="E171" s="165"/>
      <c r="F171" s="163"/>
      <c r="G171" s="163"/>
      <c r="H171" s="163"/>
      <c r="I171" s="163"/>
      <c r="J171" s="163"/>
      <c r="K171" s="163"/>
      <c r="L171" s="166"/>
      <c r="M171" s="60"/>
      <c r="N171" s="60"/>
      <c r="O171" s="60"/>
      <c r="P171" s="60"/>
      <c r="Q171" s="60"/>
      <c r="R171" s="60"/>
      <c r="S171" s="60"/>
      <c r="T171" s="60"/>
    </row>
    <row r="172" spans="1:20" x14ac:dyDescent="0.45">
      <c r="A172" s="162"/>
      <c r="B172" s="163"/>
      <c r="C172" s="163"/>
      <c r="D172" s="164"/>
      <c r="E172" s="165"/>
      <c r="F172" s="163"/>
      <c r="G172" s="163"/>
      <c r="H172" s="163"/>
      <c r="I172" s="163"/>
      <c r="J172" s="163"/>
      <c r="K172" s="163"/>
      <c r="L172" s="166"/>
      <c r="M172" s="60"/>
      <c r="N172" s="60"/>
      <c r="O172" s="60"/>
      <c r="P172" s="60"/>
      <c r="Q172" s="60"/>
      <c r="R172" s="60"/>
      <c r="S172" s="60"/>
      <c r="T172" s="60"/>
    </row>
    <row r="173" spans="1:20" x14ac:dyDescent="0.45">
      <c r="A173" s="162"/>
      <c r="B173" s="163"/>
      <c r="C173" s="163"/>
      <c r="D173" s="164"/>
      <c r="E173" s="165"/>
      <c r="F173" s="163"/>
      <c r="G173" s="163"/>
      <c r="H173" s="163"/>
      <c r="I173" s="163"/>
      <c r="J173" s="163"/>
      <c r="K173" s="163"/>
      <c r="L173" s="166"/>
      <c r="M173" s="60"/>
      <c r="N173" s="60"/>
      <c r="O173" s="60"/>
      <c r="P173" s="60"/>
      <c r="Q173" s="60"/>
      <c r="R173" s="60"/>
      <c r="S173" s="60"/>
      <c r="T173" s="60"/>
    </row>
    <row r="174" spans="1:20" x14ac:dyDescent="0.45">
      <c r="A174" s="162"/>
      <c r="B174" s="163"/>
      <c r="C174" s="163"/>
      <c r="D174" s="164"/>
      <c r="E174" s="165"/>
      <c r="F174" s="163"/>
      <c r="G174" s="163"/>
      <c r="H174" s="163"/>
      <c r="I174" s="163"/>
      <c r="J174" s="163"/>
      <c r="K174" s="163"/>
      <c r="L174" s="166"/>
      <c r="M174" s="60"/>
      <c r="N174" s="60"/>
      <c r="O174" s="60"/>
      <c r="P174" s="60"/>
      <c r="Q174" s="60"/>
      <c r="R174" s="60"/>
      <c r="S174" s="60"/>
      <c r="T174" s="60"/>
    </row>
    <row r="175" spans="1:20" x14ac:dyDescent="0.45">
      <c r="A175" s="162"/>
      <c r="B175" s="163"/>
      <c r="C175" s="163"/>
      <c r="D175" s="164"/>
      <c r="E175" s="165"/>
      <c r="F175" s="163"/>
      <c r="G175" s="163"/>
      <c r="H175" s="163"/>
      <c r="I175" s="163"/>
      <c r="J175" s="163"/>
      <c r="K175" s="163"/>
      <c r="L175" s="166"/>
      <c r="M175" s="60"/>
      <c r="N175" s="60"/>
      <c r="O175" s="60"/>
      <c r="P175" s="60"/>
      <c r="Q175" s="60"/>
      <c r="R175" s="60"/>
      <c r="S175" s="60"/>
      <c r="T175" s="60"/>
    </row>
    <row r="176" spans="1:20" x14ac:dyDescent="0.45">
      <c r="A176" s="162"/>
      <c r="B176" s="163"/>
      <c r="C176" s="163"/>
      <c r="D176" s="164"/>
      <c r="E176" s="165"/>
      <c r="F176" s="163"/>
      <c r="G176" s="163"/>
      <c r="H176" s="163"/>
      <c r="I176" s="163"/>
      <c r="J176" s="163"/>
      <c r="K176" s="163"/>
      <c r="L176" s="166"/>
      <c r="M176" s="60"/>
      <c r="N176" s="60"/>
      <c r="O176" s="60"/>
      <c r="P176" s="60"/>
      <c r="Q176" s="60"/>
      <c r="R176" s="60"/>
      <c r="S176" s="60"/>
      <c r="T176" s="60"/>
    </row>
    <row r="177" spans="1:20" x14ac:dyDescent="0.45">
      <c r="A177" s="162"/>
      <c r="B177" s="163"/>
      <c r="C177" s="163"/>
      <c r="D177" s="164"/>
      <c r="E177" s="165"/>
      <c r="F177" s="163"/>
      <c r="G177" s="163"/>
      <c r="H177" s="163"/>
      <c r="I177" s="163"/>
      <c r="J177" s="163"/>
      <c r="K177" s="163"/>
      <c r="L177" s="166"/>
      <c r="M177" s="60"/>
      <c r="N177" s="60"/>
      <c r="O177" s="60"/>
      <c r="P177" s="60"/>
      <c r="Q177" s="60"/>
      <c r="R177" s="60"/>
      <c r="S177" s="60"/>
      <c r="T177" s="60"/>
    </row>
    <row r="178" spans="1:20" x14ac:dyDescent="0.45">
      <c r="A178" s="162"/>
      <c r="B178" s="163"/>
      <c r="C178" s="163"/>
      <c r="D178" s="164"/>
      <c r="E178" s="165"/>
      <c r="F178" s="163"/>
      <c r="G178" s="163"/>
      <c r="H178" s="163"/>
      <c r="I178" s="163"/>
      <c r="J178" s="163"/>
      <c r="K178" s="163"/>
      <c r="L178" s="166"/>
      <c r="M178" s="60"/>
      <c r="N178" s="60"/>
      <c r="O178" s="60"/>
      <c r="P178" s="60"/>
      <c r="Q178" s="60"/>
      <c r="R178" s="60"/>
      <c r="S178" s="60"/>
      <c r="T178" s="60"/>
    </row>
    <row r="179" spans="1:20" x14ac:dyDescent="0.45">
      <c r="A179" s="162"/>
      <c r="B179" s="163"/>
      <c r="C179" s="163"/>
      <c r="D179" s="164"/>
      <c r="E179" s="165"/>
      <c r="F179" s="163"/>
      <c r="G179" s="163"/>
      <c r="H179" s="163"/>
      <c r="I179" s="163"/>
      <c r="J179" s="163"/>
      <c r="K179" s="163"/>
      <c r="L179" s="166"/>
      <c r="M179" s="60"/>
      <c r="N179" s="60"/>
      <c r="O179" s="60"/>
      <c r="P179" s="60"/>
      <c r="Q179" s="60"/>
      <c r="R179" s="60"/>
      <c r="S179" s="60"/>
      <c r="T179" s="60"/>
    </row>
    <row r="180" spans="1:20" x14ac:dyDescent="0.45">
      <c r="A180" s="162"/>
      <c r="B180" s="163"/>
      <c r="C180" s="163"/>
      <c r="D180" s="164"/>
      <c r="E180" s="165"/>
      <c r="F180" s="163"/>
      <c r="G180" s="163"/>
      <c r="H180" s="163"/>
      <c r="I180" s="163"/>
      <c r="J180" s="163"/>
      <c r="K180" s="163"/>
      <c r="L180" s="166"/>
      <c r="M180" s="60"/>
      <c r="N180" s="60"/>
      <c r="O180" s="60"/>
      <c r="P180" s="60"/>
      <c r="Q180" s="60"/>
      <c r="R180" s="60"/>
      <c r="S180" s="60"/>
      <c r="T180" s="60"/>
    </row>
    <row r="181" spans="1:20" x14ac:dyDescent="0.45">
      <c r="A181" s="162"/>
      <c r="B181" s="163"/>
      <c r="C181" s="163"/>
      <c r="D181" s="164"/>
      <c r="E181" s="165"/>
      <c r="F181" s="163"/>
      <c r="G181" s="163"/>
      <c r="H181" s="163"/>
      <c r="I181" s="163"/>
      <c r="J181" s="163"/>
      <c r="K181" s="163"/>
      <c r="L181" s="166"/>
      <c r="M181" s="60"/>
      <c r="N181" s="60"/>
      <c r="O181" s="60"/>
      <c r="P181" s="60"/>
      <c r="Q181" s="60"/>
      <c r="R181" s="60"/>
      <c r="S181" s="60"/>
      <c r="T181" s="60"/>
    </row>
    <row r="182" spans="1:20" x14ac:dyDescent="0.45">
      <c r="A182" s="162"/>
      <c r="B182" s="163"/>
      <c r="C182" s="163"/>
      <c r="D182" s="164"/>
      <c r="E182" s="165"/>
      <c r="F182" s="163"/>
      <c r="G182" s="163"/>
      <c r="H182" s="163"/>
      <c r="I182" s="163"/>
      <c r="J182" s="163"/>
      <c r="K182" s="163"/>
      <c r="L182" s="166"/>
      <c r="M182" s="60"/>
      <c r="N182" s="60"/>
      <c r="O182" s="60"/>
      <c r="P182" s="60"/>
      <c r="Q182" s="60"/>
      <c r="R182" s="60"/>
      <c r="S182" s="60"/>
      <c r="T182" s="60"/>
    </row>
    <row r="183" spans="1:20" x14ac:dyDescent="0.45">
      <c r="A183" s="162"/>
      <c r="B183" s="163"/>
      <c r="C183" s="163"/>
      <c r="D183" s="164"/>
      <c r="E183" s="165"/>
      <c r="F183" s="163"/>
      <c r="G183" s="163"/>
      <c r="H183" s="163"/>
      <c r="I183" s="163"/>
      <c r="J183" s="163"/>
      <c r="K183" s="163"/>
      <c r="L183" s="166"/>
      <c r="M183" s="60"/>
      <c r="N183" s="60"/>
      <c r="O183" s="60"/>
      <c r="P183" s="60"/>
      <c r="Q183" s="60"/>
      <c r="R183" s="60"/>
      <c r="S183" s="60"/>
      <c r="T183" s="60"/>
    </row>
    <row r="184" spans="1:20" x14ac:dyDescent="0.45">
      <c r="A184" s="162"/>
      <c r="B184" s="163"/>
      <c r="C184" s="163"/>
      <c r="D184" s="164"/>
      <c r="E184" s="165"/>
      <c r="F184" s="163"/>
      <c r="G184" s="163"/>
      <c r="H184" s="163"/>
      <c r="I184" s="163"/>
      <c r="J184" s="163"/>
      <c r="K184" s="163"/>
      <c r="L184" s="166"/>
      <c r="M184" s="60"/>
      <c r="N184" s="60"/>
      <c r="O184" s="60"/>
      <c r="P184" s="60"/>
      <c r="Q184" s="60"/>
      <c r="R184" s="60"/>
      <c r="S184" s="60"/>
      <c r="T184" s="60"/>
    </row>
    <row r="185" spans="1:20" x14ac:dyDescent="0.45">
      <c r="A185" s="162"/>
      <c r="B185" s="163"/>
      <c r="C185" s="163"/>
      <c r="D185" s="164"/>
      <c r="E185" s="165"/>
      <c r="F185" s="163"/>
      <c r="G185" s="163"/>
      <c r="H185" s="163"/>
      <c r="I185" s="163"/>
      <c r="J185" s="163"/>
      <c r="K185" s="163"/>
      <c r="L185" s="166"/>
      <c r="M185" s="60"/>
      <c r="N185" s="60"/>
      <c r="O185" s="60"/>
      <c r="P185" s="60"/>
      <c r="Q185" s="60"/>
      <c r="R185" s="60"/>
      <c r="S185" s="60"/>
      <c r="T185" s="60"/>
    </row>
    <row r="186" spans="1:20" x14ac:dyDescent="0.45">
      <c r="A186" s="162"/>
      <c r="B186" s="163"/>
      <c r="C186" s="163"/>
      <c r="D186" s="164"/>
      <c r="E186" s="165"/>
      <c r="F186" s="163"/>
      <c r="G186" s="163"/>
      <c r="H186" s="163"/>
      <c r="I186" s="163"/>
      <c r="J186" s="163"/>
      <c r="K186" s="163"/>
      <c r="L186" s="166"/>
      <c r="M186" s="60"/>
      <c r="N186" s="60"/>
      <c r="O186" s="60"/>
      <c r="P186" s="60"/>
      <c r="Q186" s="60"/>
      <c r="R186" s="60"/>
      <c r="S186" s="60"/>
      <c r="T186" s="60"/>
    </row>
    <row r="187" spans="1:20" x14ac:dyDescent="0.45">
      <c r="A187" s="162"/>
      <c r="B187" s="163"/>
      <c r="C187" s="163"/>
      <c r="D187" s="164"/>
      <c r="E187" s="165"/>
      <c r="F187" s="163"/>
      <c r="G187" s="163"/>
      <c r="H187" s="163"/>
      <c r="I187" s="163"/>
      <c r="J187" s="163"/>
      <c r="K187" s="163"/>
      <c r="L187" s="166"/>
      <c r="M187" s="60"/>
      <c r="N187" s="60"/>
      <c r="O187" s="60"/>
      <c r="P187" s="60"/>
      <c r="Q187" s="60"/>
      <c r="R187" s="60"/>
      <c r="S187" s="60"/>
      <c r="T187" s="60"/>
    </row>
    <row r="188" spans="1:20" x14ac:dyDescent="0.45">
      <c r="A188" s="162"/>
      <c r="B188" s="163"/>
      <c r="C188" s="163"/>
      <c r="D188" s="164"/>
      <c r="E188" s="165"/>
      <c r="F188" s="163"/>
      <c r="G188" s="163"/>
      <c r="H188" s="163"/>
      <c r="I188" s="163"/>
      <c r="J188" s="163"/>
      <c r="K188" s="163"/>
      <c r="L188" s="166"/>
      <c r="M188" s="60"/>
      <c r="N188" s="60"/>
      <c r="O188" s="60"/>
      <c r="P188" s="60"/>
      <c r="Q188" s="60"/>
      <c r="R188" s="60"/>
      <c r="S188" s="60"/>
      <c r="T188" s="60"/>
    </row>
    <row r="189" spans="1:20" x14ac:dyDescent="0.45">
      <c r="A189" s="162"/>
      <c r="B189" s="163"/>
      <c r="C189" s="163"/>
      <c r="D189" s="164"/>
      <c r="E189" s="165"/>
      <c r="F189" s="163"/>
      <c r="G189" s="163"/>
      <c r="H189" s="163"/>
      <c r="I189" s="163"/>
      <c r="J189" s="163"/>
      <c r="K189" s="163"/>
      <c r="L189" s="166"/>
      <c r="M189" s="60"/>
      <c r="N189" s="60"/>
      <c r="O189" s="60"/>
      <c r="P189" s="60"/>
      <c r="Q189" s="60"/>
      <c r="R189" s="60"/>
      <c r="S189" s="60"/>
      <c r="T189" s="60"/>
    </row>
    <row r="190" spans="1:20" x14ac:dyDescent="0.45">
      <c r="A190" s="162"/>
      <c r="B190" s="163"/>
      <c r="C190" s="163"/>
      <c r="D190" s="164"/>
      <c r="E190" s="165"/>
      <c r="F190" s="163"/>
      <c r="G190" s="163"/>
      <c r="H190" s="163"/>
      <c r="I190" s="163"/>
      <c r="J190" s="163"/>
      <c r="K190" s="163"/>
      <c r="L190" s="166"/>
      <c r="M190" s="60"/>
      <c r="N190" s="60"/>
      <c r="O190" s="60"/>
      <c r="P190" s="60"/>
      <c r="Q190" s="60"/>
      <c r="R190" s="60"/>
      <c r="S190" s="60"/>
      <c r="T190" s="60"/>
    </row>
    <row r="191" spans="1:20" x14ac:dyDescent="0.45">
      <c r="A191" s="162"/>
      <c r="B191" s="163"/>
      <c r="C191" s="163"/>
      <c r="D191" s="164"/>
      <c r="E191" s="165"/>
      <c r="F191" s="163"/>
      <c r="G191" s="163"/>
      <c r="H191" s="163"/>
      <c r="I191" s="163"/>
      <c r="J191" s="163"/>
      <c r="K191" s="163"/>
      <c r="L191" s="166"/>
      <c r="M191" s="60"/>
      <c r="N191" s="60"/>
      <c r="O191" s="60"/>
      <c r="P191" s="60"/>
      <c r="Q191" s="60"/>
      <c r="R191" s="60"/>
      <c r="S191" s="60"/>
      <c r="T191" s="60"/>
    </row>
    <row r="192" spans="1:20" x14ac:dyDescent="0.45">
      <c r="A192" s="162"/>
      <c r="B192" s="163"/>
      <c r="C192" s="163"/>
      <c r="D192" s="164"/>
      <c r="E192" s="165"/>
      <c r="F192" s="163"/>
      <c r="G192" s="163"/>
      <c r="H192" s="163"/>
      <c r="I192" s="163"/>
      <c r="J192" s="163"/>
      <c r="K192" s="163"/>
      <c r="L192" s="166"/>
      <c r="M192" s="60"/>
      <c r="N192" s="60"/>
      <c r="O192" s="60"/>
      <c r="P192" s="60"/>
      <c r="Q192" s="60"/>
      <c r="R192" s="60"/>
      <c r="S192" s="60"/>
      <c r="T192" s="60"/>
    </row>
    <row r="193" spans="1:20" x14ac:dyDescent="0.45">
      <c r="A193" s="162"/>
      <c r="B193" s="163"/>
      <c r="C193" s="163"/>
      <c r="D193" s="164"/>
      <c r="E193" s="165"/>
      <c r="F193" s="163"/>
      <c r="G193" s="163"/>
      <c r="H193" s="163"/>
      <c r="I193" s="163"/>
      <c r="J193" s="163"/>
      <c r="K193" s="163"/>
      <c r="L193" s="166"/>
      <c r="M193" s="60"/>
      <c r="N193" s="60"/>
      <c r="O193" s="60"/>
      <c r="P193" s="60"/>
      <c r="Q193" s="60"/>
      <c r="R193" s="60"/>
      <c r="S193" s="60"/>
      <c r="T193" s="60"/>
    </row>
    <row r="194" spans="1:20" x14ac:dyDescent="0.45">
      <c r="A194" s="162"/>
      <c r="B194" s="163"/>
      <c r="C194" s="163"/>
      <c r="D194" s="164"/>
      <c r="E194" s="165"/>
      <c r="F194" s="163"/>
      <c r="G194" s="163"/>
      <c r="H194" s="163"/>
      <c r="I194" s="163"/>
      <c r="J194" s="163"/>
      <c r="K194" s="163"/>
      <c r="L194" s="166"/>
      <c r="M194" s="60"/>
      <c r="N194" s="60"/>
      <c r="O194" s="60"/>
      <c r="P194" s="60"/>
      <c r="Q194" s="60"/>
      <c r="R194" s="60"/>
      <c r="S194" s="60"/>
      <c r="T194" s="60"/>
    </row>
    <row r="195" spans="1:20" x14ac:dyDescent="0.45">
      <c r="A195" s="162"/>
      <c r="B195" s="163"/>
      <c r="C195" s="163"/>
      <c r="D195" s="164"/>
      <c r="E195" s="165"/>
      <c r="F195" s="163"/>
      <c r="G195" s="163"/>
      <c r="H195" s="163"/>
      <c r="I195" s="163"/>
      <c r="J195" s="163"/>
      <c r="K195" s="163"/>
      <c r="L195" s="166"/>
      <c r="M195" s="60"/>
      <c r="N195" s="60"/>
      <c r="O195" s="60"/>
      <c r="P195" s="60"/>
      <c r="Q195" s="60"/>
      <c r="R195" s="60"/>
      <c r="S195" s="60"/>
      <c r="T195" s="60"/>
    </row>
    <row r="196" spans="1:20" x14ac:dyDescent="0.45">
      <c r="A196" s="162"/>
      <c r="B196" s="163"/>
      <c r="C196" s="163"/>
      <c r="D196" s="164"/>
      <c r="E196" s="165"/>
      <c r="F196" s="163"/>
      <c r="G196" s="163"/>
      <c r="H196" s="163"/>
      <c r="I196" s="163"/>
      <c r="J196" s="163"/>
      <c r="K196" s="163"/>
      <c r="L196" s="166"/>
      <c r="M196" s="60"/>
      <c r="N196" s="60"/>
      <c r="O196" s="60"/>
      <c r="P196" s="60"/>
      <c r="Q196" s="60"/>
      <c r="R196" s="60"/>
      <c r="S196" s="60"/>
      <c r="T196" s="60"/>
    </row>
    <row r="197" spans="1:20" x14ac:dyDescent="0.45">
      <c r="A197" s="162"/>
      <c r="B197" s="163"/>
      <c r="C197" s="163"/>
      <c r="D197" s="164"/>
      <c r="E197" s="165"/>
      <c r="F197" s="163"/>
      <c r="G197" s="163"/>
      <c r="H197" s="163"/>
      <c r="I197" s="163"/>
      <c r="J197" s="163"/>
      <c r="K197" s="163"/>
      <c r="L197" s="166"/>
      <c r="M197" s="60"/>
      <c r="N197" s="60"/>
      <c r="O197" s="60"/>
      <c r="P197" s="60"/>
      <c r="Q197" s="60"/>
      <c r="R197" s="60"/>
      <c r="S197" s="60"/>
      <c r="T197" s="60"/>
    </row>
    <row r="198" spans="1:20" x14ac:dyDescent="0.45">
      <c r="A198" s="162"/>
      <c r="B198" s="163"/>
      <c r="C198" s="163"/>
      <c r="D198" s="164"/>
      <c r="E198" s="165"/>
      <c r="F198" s="163"/>
      <c r="G198" s="163"/>
      <c r="H198" s="163"/>
      <c r="I198" s="163"/>
      <c r="J198" s="163"/>
      <c r="K198" s="163"/>
      <c r="L198" s="166"/>
      <c r="M198" s="60"/>
      <c r="N198" s="60"/>
      <c r="O198" s="60"/>
      <c r="P198" s="60"/>
      <c r="Q198" s="60"/>
      <c r="R198" s="60"/>
      <c r="S198" s="60"/>
      <c r="T198" s="60"/>
    </row>
    <row r="199" spans="1:20" x14ac:dyDescent="0.45">
      <c r="A199" s="162"/>
      <c r="B199" s="163"/>
      <c r="C199" s="163"/>
      <c r="D199" s="164"/>
      <c r="E199" s="165"/>
      <c r="F199" s="163"/>
      <c r="G199" s="163"/>
      <c r="H199" s="163"/>
      <c r="I199" s="163"/>
      <c r="J199" s="163"/>
      <c r="K199" s="163"/>
      <c r="L199" s="166"/>
      <c r="M199" s="60"/>
      <c r="N199" s="60"/>
      <c r="O199" s="60"/>
      <c r="P199" s="60"/>
      <c r="Q199" s="60"/>
      <c r="R199" s="60"/>
      <c r="S199" s="60"/>
      <c r="T199" s="60"/>
    </row>
    <row r="200" spans="1:20" x14ac:dyDescent="0.45">
      <c r="A200" s="162"/>
      <c r="B200" s="163"/>
      <c r="C200" s="163"/>
      <c r="D200" s="164"/>
      <c r="E200" s="165"/>
      <c r="F200" s="163"/>
      <c r="G200" s="163"/>
      <c r="H200" s="163"/>
      <c r="I200" s="163"/>
      <c r="J200" s="163"/>
      <c r="K200" s="163"/>
      <c r="L200" s="166"/>
      <c r="M200" s="60"/>
      <c r="N200" s="60"/>
      <c r="O200" s="60"/>
      <c r="P200" s="60"/>
      <c r="Q200" s="60"/>
      <c r="R200" s="60"/>
      <c r="S200" s="60"/>
      <c r="T200" s="60"/>
    </row>
    <row r="201" spans="1:20" x14ac:dyDescent="0.45">
      <c r="A201" s="162"/>
      <c r="B201" s="163"/>
      <c r="C201" s="163"/>
      <c r="D201" s="164"/>
      <c r="E201" s="165"/>
      <c r="F201" s="163"/>
      <c r="G201" s="163"/>
      <c r="H201" s="163"/>
      <c r="I201" s="163"/>
      <c r="J201" s="163"/>
      <c r="K201" s="163"/>
      <c r="L201" s="166"/>
      <c r="M201" s="60"/>
      <c r="N201" s="60"/>
      <c r="O201" s="60"/>
      <c r="P201" s="60"/>
      <c r="Q201" s="60"/>
      <c r="R201" s="60"/>
      <c r="S201" s="60"/>
      <c r="T201" s="60"/>
    </row>
    <row r="202" spans="1:20" x14ac:dyDescent="0.45">
      <c r="A202" s="162"/>
      <c r="B202" s="163"/>
      <c r="C202" s="163"/>
      <c r="D202" s="164"/>
      <c r="E202" s="165"/>
      <c r="F202" s="163"/>
      <c r="G202" s="163"/>
      <c r="H202" s="163"/>
      <c r="I202" s="163"/>
      <c r="J202" s="163"/>
      <c r="K202" s="163"/>
      <c r="L202" s="166"/>
      <c r="M202" s="60"/>
      <c r="N202" s="60"/>
      <c r="O202" s="60"/>
      <c r="P202" s="60"/>
      <c r="Q202" s="60"/>
      <c r="R202" s="60"/>
      <c r="S202" s="60"/>
      <c r="T202" s="60"/>
    </row>
    <row r="203" spans="1:20" x14ac:dyDescent="0.45">
      <c r="A203" s="162"/>
      <c r="B203" s="163"/>
      <c r="C203" s="163"/>
      <c r="D203" s="164"/>
      <c r="E203" s="165"/>
      <c r="F203" s="163"/>
      <c r="G203" s="163"/>
      <c r="H203" s="163"/>
      <c r="I203" s="163"/>
      <c r="J203" s="163"/>
      <c r="K203" s="163"/>
      <c r="L203" s="166"/>
      <c r="M203" s="60"/>
      <c r="N203" s="60"/>
      <c r="O203" s="60"/>
      <c r="P203" s="60"/>
      <c r="Q203" s="60"/>
      <c r="R203" s="60"/>
      <c r="S203" s="60"/>
      <c r="T203" s="60"/>
    </row>
    <row r="204" spans="1:20" x14ac:dyDescent="0.45">
      <c r="A204" s="162"/>
      <c r="B204" s="163"/>
      <c r="C204" s="163"/>
      <c r="D204" s="164"/>
      <c r="E204" s="165"/>
      <c r="F204" s="163"/>
      <c r="G204" s="163"/>
      <c r="H204" s="163"/>
      <c r="I204" s="163"/>
      <c r="J204" s="163"/>
      <c r="K204" s="163"/>
      <c r="L204" s="166"/>
      <c r="M204" s="60"/>
      <c r="N204" s="60"/>
      <c r="O204" s="60"/>
      <c r="P204" s="60"/>
      <c r="Q204" s="60"/>
      <c r="R204" s="60"/>
      <c r="S204" s="60"/>
      <c r="T204" s="60"/>
    </row>
    <row r="205" spans="1:20" x14ac:dyDescent="0.45">
      <c r="A205" s="162"/>
      <c r="B205" s="163"/>
      <c r="C205" s="163"/>
      <c r="D205" s="164"/>
      <c r="E205" s="165"/>
      <c r="F205" s="163"/>
      <c r="G205" s="163"/>
      <c r="H205" s="163"/>
      <c r="I205" s="163"/>
      <c r="J205" s="163"/>
      <c r="K205" s="163"/>
      <c r="L205" s="166"/>
      <c r="M205" s="60"/>
      <c r="N205" s="60"/>
      <c r="O205" s="60"/>
      <c r="P205" s="60"/>
      <c r="Q205" s="60"/>
      <c r="R205" s="60"/>
      <c r="S205" s="60"/>
      <c r="T205" s="60"/>
    </row>
    <row r="206" spans="1:20" x14ac:dyDescent="0.45">
      <c r="A206" s="162"/>
      <c r="B206" s="163"/>
      <c r="C206" s="163"/>
      <c r="D206" s="164"/>
      <c r="E206" s="165"/>
      <c r="F206" s="163"/>
      <c r="G206" s="163"/>
      <c r="H206" s="163"/>
      <c r="I206" s="163"/>
      <c r="J206" s="163"/>
      <c r="K206" s="163"/>
      <c r="L206" s="166"/>
      <c r="M206" s="60"/>
      <c r="N206" s="60"/>
      <c r="O206" s="60"/>
      <c r="P206" s="60"/>
      <c r="Q206" s="60"/>
      <c r="R206" s="60"/>
      <c r="S206" s="60"/>
      <c r="T206" s="60"/>
    </row>
    <row r="207" spans="1:20" x14ac:dyDescent="0.45">
      <c r="A207" s="162"/>
      <c r="B207" s="163"/>
      <c r="C207" s="163"/>
      <c r="D207" s="164"/>
      <c r="E207" s="165"/>
      <c r="F207" s="163"/>
      <c r="G207" s="163"/>
      <c r="H207" s="163"/>
      <c r="I207" s="163"/>
      <c r="J207" s="163"/>
      <c r="K207" s="163"/>
      <c r="L207" s="166"/>
      <c r="M207" s="60"/>
      <c r="N207" s="60"/>
      <c r="O207" s="60"/>
      <c r="P207" s="60"/>
      <c r="Q207" s="60"/>
      <c r="R207" s="60"/>
      <c r="S207" s="60"/>
      <c r="T207" s="60"/>
    </row>
    <row r="208" spans="1:20" x14ac:dyDescent="0.45">
      <c r="A208" s="162"/>
      <c r="B208" s="163"/>
      <c r="C208" s="163"/>
      <c r="D208" s="164"/>
      <c r="E208" s="165"/>
      <c r="F208" s="163"/>
      <c r="G208" s="163"/>
      <c r="H208" s="163"/>
      <c r="I208" s="163"/>
      <c r="J208" s="163"/>
      <c r="K208" s="163"/>
      <c r="L208" s="166"/>
      <c r="M208" s="60"/>
      <c r="N208" s="60"/>
      <c r="O208" s="60"/>
      <c r="P208" s="60"/>
      <c r="Q208" s="60"/>
      <c r="R208" s="60"/>
      <c r="S208" s="60"/>
      <c r="T208" s="60"/>
    </row>
    <row r="209" spans="1:20" x14ac:dyDescent="0.45">
      <c r="A209" s="162"/>
      <c r="B209" s="163"/>
      <c r="C209" s="163"/>
      <c r="D209" s="164"/>
      <c r="E209" s="165"/>
      <c r="F209" s="163"/>
      <c r="G209" s="163"/>
      <c r="H209" s="163"/>
      <c r="I209" s="163"/>
      <c r="J209" s="163"/>
      <c r="K209" s="163"/>
      <c r="L209" s="166"/>
      <c r="M209" s="60"/>
      <c r="N209" s="60"/>
      <c r="O209" s="60"/>
      <c r="P209" s="60"/>
      <c r="Q209" s="60"/>
      <c r="R209" s="60"/>
      <c r="S209" s="60"/>
      <c r="T209" s="60"/>
    </row>
    <row r="210" spans="1:20" x14ac:dyDescent="0.45">
      <c r="A210" s="162"/>
      <c r="B210" s="163"/>
      <c r="C210" s="163"/>
      <c r="D210" s="164"/>
      <c r="E210" s="165"/>
      <c r="F210" s="163"/>
      <c r="G210" s="163"/>
      <c r="H210" s="163"/>
      <c r="I210" s="163"/>
      <c r="J210" s="163"/>
      <c r="K210" s="163"/>
      <c r="L210" s="166"/>
      <c r="M210" s="60"/>
      <c r="N210" s="60"/>
      <c r="O210" s="60"/>
      <c r="P210" s="60"/>
      <c r="Q210" s="60"/>
      <c r="R210" s="60"/>
      <c r="S210" s="60"/>
      <c r="T210" s="60"/>
    </row>
    <row r="211" spans="1:20" x14ac:dyDescent="0.45">
      <c r="A211" s="162"/>
      <c r="B211" s="163"/>
      <c r="C211" s="163"/>
      <c r="D211" s="164"/>
      <c r="E211" s="165"/>
      <c r="F211" s="163"/>
      <c r="G211" s="163"/>
      <c r="H211" s="163"/>
      <c r="I211" s="163"/>
      <c r="J211" s="163"/>
      <c r="K211" s="163"/>
      <c r="L211" s="166"/>
      <c r="M211" s="60"/>
      <c r="N211" s="60"/>
      <c r="O211" s="60"/>
      <c r="P211" s="60"/>
      <c r="Q211" s="60"/>
      <c r="R211" s="60"/>
      <c r="S211" s="60"/>
      <c r="T211" s="60"/>
    </row>
    <row r="212" spans="1:20" x14ac:dyDescent="0.45">
      <c r="A212" s="162"/>
      <c r="B212" s="163"/>
      <c r="C212" s="163"/>
      <c r="D212" s="164"/>
      <c r="E212" s="165"/>
      <c r="F212" s="163"/>
      <c r="G212" s="163"/>
      <c r="H212" s="163"/>
      <c r="I212" s="163"/>
      <c r="J212" s="163"/>
      <c r="K212" s="163"/>
      <c r="L212" s="166"/>
      <c r="M212" s="60"/>
      <c r="N212" s="60"/>
      <c r="O212" s="60"/>
      <c r="P212" s="60"/>
      <c r="Q212" s="60"/>
      <c r="R212" s="60"/>
      <c r="S212" s="60"/>
      <c r="T212" s="60"/>
    </row>
    <row r="213" spans="1:20" x14ac:dyDescent="0.45">
      <c r="A213" s="162"/>
      <c r="B213" s="163"/>
      <c r="C213" s="163"/>
      <c r="D213" s="164"/>
      <c r="E213" s="165"/>
      <c r="F213" s="163"/>
      <c r="G213" s="163"/>
      <c r="H213" s="163"/>
      <c r="I213" s="163"/>
      <c r="J213" s="163"/>
      <c r="K213" s="163"/>
      <c r="L213" s="166"/>
      <c r="M213" s="60"/>
      <c r="N213" s="60"/>
      <c r="O213" s="60"/>
      <c r="P213" s="60"/>
      <c r="Q213" s="60"/>
      <c r="R213" s="60"/>
      <c r="S213" s="60"/>
      <c r="T213" s="60"/>
    </row>
    <row r="214" spans="1:20" x14ac:dyDescent="0.45">
      <c r="A214" s="162"/>
      <c r="B214" s="163"/>
      <c r="C214" s="163"/>
      <c r="D214" s="164"/>
      <c r="E214" s="165"/>
      <c r="F214" s="163"/>
      <c r="G214" s="163"/>
      <c r="H214" s="163"/>
      <c r="I214" s="163"/>
      <c r="J214" s="163"/>
      <c r="K214" s="163"/>
      <c r="L214" s="166"/>
      <c r="M214" s="60"/>
      <c r="N214" s="60"/>
      <c r="O214" s="60"/>
      <c r="P214" s="60"/>
      <c r="Q214" s="60"/>
      <c r="R214" s="60"/>
      <c r="S214" s="60"/>
      <c r="T214" s="60"/>
    </row>
    <row r="215" spans="1:20" x14ac:dyDescent="0.45">
      <c r="A215" s="162"/>
      <c r="B215" s="163"/>
      <c r="C215" s="163"/>
      <c r="D215" s="164"/>
      <c r="E215" s="165"/>
      <c r="F215" s="163"/>
      <c r="G215" s="163"/>
      <c r="H215" s="163"/>
      <c r="I215" s="163"/>
      <c r="J215" s="163"/>
      <c r="K215" s="163"/>
      <c r="L215" s="166"/>
      <c r="M215" s="60"/>
      <c r="N215" s="60"/>
      <c r="O215" s="60"/>
      <c r="P215" s="60"/>
      <c r="Q215" s="60"/>
      <c r="R215" s="60"/>
      <c r="S215" s="60"/>
      <c r="T215" s="60"/>
    </row>
    <row r="216" spans="1:20" x14ac:dyDescent="0.45">
      <c r="A216" s="162"/>
      <c r="B216" s="163"/>
      <c r="C216" s="163"/>
      <c r="D216" s="164"/>
      <c r="E216" s="165"/>
      <c r="F216" s="163"/>
      <c r="G216" s="163"/>
      <c r="H216" s="163"/>
      <c r="I216" s="163"/>
      <c r="J216" s="163"/>
      <c r="K216" s="163"/>
      <c r="L216" s="166"/>
      <c r="M216" s="60"/>
      <c r="N216" s="60"/>
      <c r="O216" s="60"/>
      <c r="P216" s="60"/>
      <c r="Q216" s="60"/>
      <c r="R216" s="60"/>
      <c r="S216" s="60"/>
      <c r="T216" s="60"/>
    </row>
    <row r="217" spans="1:20" x14ac:dyDescent="0.45">
      <c r="A217" s="162"/>
      <c r="B217" s="163"/>
      <c r="C217" s="163"/>
      <c r="D217" s="164"/>
      <c r="E217" s="165"/>
      <c r="F217" s="163"/>
      <c r="G217" s="163"/>
      <c r="H217" s="163"/>
      <c r="I217" s="163"/>
      <c r="J217" s="163"/>
      <c r="K217" s="163"/>
      <c r="L217" s="166"/>
      <c r="M217" s="60"/>
      <c r="N217" s="60"/>
      <c r="O217" s="60"/>
      <c r="P217" s="60"/>
      <c r="Q217" s="60"/>
      <c r="R217" s="60"/>
      <c r="S217" s="60"/>
      <c r="T217" s="60"/>
    </row>
    <row r="218" spans="1:20" x14ac:dyDescent="0.45">
      <c r="A218" s="162"/>
      <c r="B218" s="163"/>
      <c r="C218" s="163"/>
      <c r="D218" s="164"/>
      <c r="E218" s="165"/>
      <c r="F218" s="163"/>
      <c r="G218" s="163"/>
      <c r="H218" s="163"/>
      <c r="I218" s="163"/>
      <c r="J218" s="163"/>
      <c r="K218" s="163"/>
      <c r="L218" s="166"/>
      <c r="M218" s="60"/>
      <c r="N218" s="60"/>
      <c r="O218" s="60"/>
      <c r="P218" s="60"/>
      <c r="Q218" s="60"/>
      <c r="R218" s="60"/>
      <c r="S218" s="60"/>
      <c r="T218" s="60"/>
    </row>
    <row r="219" spans="1:20" x14ac:dyDescent="0.45">
      <c r="A219" s="162"/>
      <c r="B219" s="163"/>
      <c r="C219" s="163"/>
      <c r="D219" s="164"/>
      <c r="E219" s="165"/>
      <c r="F219" s="163"/>
      <c r="G219" s="163"/>
      <c r="H219" s="163"/>
      <c r="I219" s="163"/>
      <c r="J219" s="163"/>
      <c r="K219" s="163"/>
      <c r="L219" s="166"/>
      <c r="M219" s="60"/>
      <c r="N219" s="60"/>
      <c r="O219" s="60"/>
      <c r="P219" s="60"/>
      <c r="Q219" s="60"/>
      <c r="R219" s="60"/>
      <c r="S219" s="60"/>
      <c r="T219" s="60"/>
    </row>
    <row r="220" spans="1:20" x14ac:dyDescent="0.45">
      <c r="A220" s="162"/>
      <c r="B220" s="163"/>
      <c r="C220" s="163"/>
      <c r="D220" s="164"/>
      <c r="E220" s="165"/>
      <c r="F220" s="163"/>
      <c r="G220" s="163"/>
      <c r="H220" s="163"/>
      <c r="I220" s="163"/>
      <c r="J220" s="163"/>
      <c r="K220" s="163"/>
      <c r="L220" s="166"/>
      <c r="M220" s="60"/>
      <c r="N220" s="60"/>
      <c r="O220" s="60"/>
      <c r="P220" s="60"/>
      <c r="Q220" s="60"/>
      <c r="R220" s="60"/>
      <c r="S220" s="60"/>
      <c r="T220" s="60"/>
    </row>
    <row r="221" spans="1:20" x14ac:dyDescent="0.45">
      <c r="A221" s="162"/>
      <c r="B221" s="163"/>
      <c r="C221" s="163"/>
      <c r="D221" s="164"/>
      <c r="E221" s="165"/>
      <c r="F221" s="163"/>
      <c r="G221" s="163"/>
      <c r="H221" s="163"/>
      <c r="I221" s="163"/>
      <c r="J221" s="163"/>
      <c r="K221" s="163"/>
      <c r="L221" s="166"/>
      <c r="M221" s="60"/>
      <c r="N221" s="60"/>
      <c r="O221" s="60"/>
      <c r="P221" s="60"/>
      <c r="Q221" s="60"/>
      <c r="R221" s="60"/>
      <c r="S221" s="60"/>
      <c r="T221" s="60"/>
    </row>
    <row r="222" spans="1:20" x14ac:dyDescent="0.45">
      <c r="A222" s="162"/>
      <c r="B222" s="163"/>
      <c r="C222" s="163"/>
      <c r="D222" s="164"/>
      <c r="E222" s="165"/>
      <c r="F222" s="163"/>
      <c r="G222" s="163"/>
      <c r="H222" s="163"/>
      <c r="I222" s="163"/>
      <c r="J222" s="163"/>
      <c r="K222" s="163"/>
      <c r="L222" s="166"/>
      <c r="M222" s="60"/>
      <c r="N222" s="60"/>
      <c r="O222" s="60"/>
      <c r="P222" s="60"/>
      <c r="Q222" s="60"/>
      <c r="R222" s="60"/>
      <c r="S222" s="60"/>
      <c r="T222" s="60"/>
    </row>
    <row r="223" spans="1:20" x14ac:dyDescent="0.45">
      <c r="A223" s="162"/>
      <c r="B223" s="163"/>
      <c r="C223" s="163"/>
      <c r="D223" s="164"/>
      <c r="E223" s="165"/>
      <c r="F223" s="163"/>
      <c r="G223" s="163"/>
      <c r="H223" s="163"/>
      <c r="I223" s="163"/>
      <c r="J223" s="163"/>
      <c r="K223" s="163"/>
      <c r="L223" s="166"/>
      <c r="M223" s="60"/>
      <c r="N223" s="60"/>
      <c r="O223" s="60"/>
      <c r="P223" s="60"/>
      <c r="Q223" s="60"/>
      <c r="R223" s="60"/>
      <c r="S223" s="60"/>
      <c r="T223" s="60"/>
    </row>
    <row r="224" spans="1:20" x14ac:dyDescent="0.45">
      <c r="A224" s="162"/>
      <c r="B224" s="163"/>
      <c r="C224" s="163"/>
      <c r="D224" s="164"/>
      <c r="E224" s="165"/>
      <c r="F224" s="163"/>
      <c r="G224" s="163"/>
      <c r="H224" s="163"/>
      <c r="I224" s="163"/>
      <c r="J224" s="163"/>
      <c r="K224" s="163"/>
      <c r="L224" s="166"/>
      <c r="M224" s="60"/>
      <c r="N224" s="60"/>
      <c r="O224" s="60"/>
      <c r="P224" s="60"/>
      <c r="Q224" s="60"/>
      <c r="R224" s="60"/>
      <c r="S224" s="60"/>
      <c r="T224" s="60"/>
    </row>
    <row r="225" spans="1:20" x14ac:dyDescent="0.45">
      <c r="A225" s="162"/>
      <c r="B225" s="163"/>
      <c r="C225" s="163"/>
      <c r="D225" s="164"/>
      <c r="E225" s="165"/>
      <c r="F225" s="163"/>
      <c r="G225" s="163"/>
      <c r="H225" s="163"/>
      <c r="I225" s="163"/>
      <c r="J225" s="163"/>
      <c r="K225" s="163"/>
      <c r="L225" s="166"/>
      <c r="M225" s="60"/>
      <c r="N225" s="60"/>
      <c r="O225" s="60"/>
      <c r="P225" s="60"/>
      <c r="Q225" s="60"/>
      <c r="R225" s="60"/>
      <c r="S225" s="60"/>
      <c r="T225" s="60"/>
    </row>
    <row r="226" spans="1:20" x14ac:dyDescent="0.45">
      <c r="A226" s="162"/>
      <c r="B226" s="163"/>
      <c r="C226" s="163"/>
      <c r="D226" s="164"/>
      <c r="E226" s="165"/>
      <c r="F226" s="163"/>
      <c r="G226" s="163"/>
      <c r="H226" s="163"/>
      <c r="I226" s="163"/>
      <c r="J226" s="163"/>
      <c r="K226" s="163"/>
      <c r="L226" s="166"/>
      <c r="M226" s="60"/>
      <c r="N226" s="60"/>
      <c r="O226" s="60"/>
      <c r="P226" s="60"/>
      <c r="Q226" s="60"/>
      <c r="R226" s="60"/>
      <c r="S226" s="60"/>
      <c r="T226" s="60"/>
    </row>
    <row r="227" spans="1:20" x14ac:dyDescent="0.45">
      <c r="A227" s="162"/>
      <c r="B227" s="163"/>
      <c r="C227" s="163"/>
      <c r="D227" s="164"/>
      <c r="E227" s="165"/>
      <c r="F227" s="163"/>
      <c r="G227" s="163"/>
      <c r="H227" s="163"/>
      <c r="I227" s="163"/>
      <c r="J227" s="163"/>
      <c r="K227" s="163"/>
      <c r="L227" s="166"/>
      <c r="M227" s="60"/>
      <c r="N227" s="60"/>
      <c r="O227" s="60"/>
      <c r="P227" s="60"/>
      <c r="Q227" s="60"/>
      <c r="R227" s="60"/>
      <c r="S227" s="60"/>
      <c r="T227" s="60"/>
    </row>
    <row r="228" spans="1:20" x14ac:dyDescent="0.45">
      <c r="A228" s="162"/>
      <c r="B228" s="163"/>
      <c r="C228" s="163"/>
      <c r="D228" s="164"/>
      <c r="E228" s="165"/>
      <c r="F228" s="163"/>
      <c r="G228" s="163"/>
      <c r="H228" s="163"/>
      <c r="I228" s="163"/>
      <c r="J228" s="163"/>
      <c r="K228" s="163"/>
      <c r="L228" s="166"/>
      <c r="M228" s="60"/>
      <c r="N228" s="60"/>
      <c r="O228" s="60"/>
      <c r="P228" s="60"/>
      <c r="Q228" s="60"/>
      <c r="R228" s="60"/>
      <c r="S228" s="60"/>
      <c r="T228" s="60"/>
    </row>
    <row r="229" spans="1:20" x14ac:dyDescent="0.45">
      <c r="A229" s="162"/>
      <c r="B229" s="163"/>
      <c r="C229" s="163"/>
      <c r="D229" s="164"/>
      <c r="E229" s="165"/>
      <c r="F229" s="163"/>
      <c r="G229" s="163"/>
      <c r="H229" s="163"/>
      <c r="I229" s="163"/>
      <c r="J229" s="163"/>
      <c r="K229" s="163"/>
      <c r="L229" s="166"/>
      <c r="M229" s="60"/>
      <c r="N229" s="60"/>
      <c r="O229" s="60"/>
      <c r="P229" s="60"/>
      <c r="Q229" s="60"/>
      <c r="R229" s="60"/>
      <c r="S229" s="60"/>
      <c r="T229" s="60"/>
    </row>
    <row r="230" spans="1:20" x14ac:dyDescent="0.45">
      <c r="A230" s="162"/>
      <c r="B230" s="163"/>
      <c r="C230" s="163"/>
      <c r="D230" s="164"/>
      <c r="E230" s="165"/>
      <c r="F230" s="163"/>
      <c r="G230" s="163"/>
      <c r="H230" s="163"/>
      <c r="I230" s="163"/>
      <c r="J230" s="163"/>
      <c r="K230" s="163"/>
      <c r="L230" s="166"/>
      <c r="M230" s="60"/>
      <c r="N230" s="60"/>
      <c r="O230" s="60"/>
      <c r="P230" s="60"/>
      <c r="Q230" s="60"/>
      <c r="R230" s="60"/>
      <c r="S230" s="60"/>
      <c r="T230" s="60"/>
    </row>
    <row r="231" spans="1:20" x14ac:dyDescent="0.45">
      <c r="A231" s="162"/>
      <c r="B231" s="163"/>
      <c r="C231" s="163"/>
      <c r="D231" s="164"/>
      <c r="E231" s="165"/>
      <c r="F231" s="163"/>
      <c r="G231" s="163"/>
      <c r="H231" s="163"/>
      <c r="I231" s="163"/>
      <c r="J231" s="163"/>
      <c r="K231" s="163"/>
      <c r="L231" s="166"/>
      <c r="M231" s="60"/>
      <c r="N231" s="60"/>
      <c r="O231" s="60"/>
      <c r="P231" s="60"/>
      <c r="Q231" s="60"/>
      <c r="R231" s="60"/>
      <c r="S231" s="60"/>
      <c r="T231" s="60"/>
    </row>
    <row r="232" spans="1:20" x14ac:dyDescent="0.45">
      <c r="A232" s="162"/>
      <c r="B232" s="163"/>
      <c r="C232" s="163"/>
      <c r="D232" s="164"/>
      <c r="E232" s="165"/>
      <c r="F232" s="163"/>
      <c r="G232" s="163"/>
      <c r="H232" s="163"/>
      <c r="I232" s="163"/>
      <c r="J232" s="163"/>
      <c r="K232" s="163"/>
      <c r="L232" s="166"/>
      <c r="M232" s="60"/>
      <c r="N232" s="60"/>
      <c r="O232" s="60"/>
      <c r="P232" s="60"/>
      <c r="Q232" s="60"/>
      <c r="R232" s="60"/>
      <c r="S232" s="60"/>
      <c r="T232" s="60"/>
    </row>
    <row r="233" spans="1:20" x14ac:dyDescent="0.45">
      <c r="A233" s="162"/>
      <c r="B233" s="163"/>
      <c r="C233" s="163"/>
      <c r="D233" s="164"/>
      <c r="E233" s="165"/>
      <c r="F233" s="163"/>
      <c r="G233" s="163"/>
      <c r="H233" s="163"/>
      <c r="I233" s="163"/>
      <c r="J233" s="163"/>
      <c r="K233" s="163"/>
      <c r="L233" s="166"/>
      <c r="M233" s="60"/>
      <c r="N233" s="60"/>
      <c r="O233" s="60"/>
      <c r="P233" s="60"/>
      <c r="Q233" s="60"/>
      <c r="R233" s="60"/>
      <c r="S233" s="60"/>
      <c r="T233" s="60"/>
    </row>
    <row r="234" spans="1:20" x14ac:dyDescent="0.45">
      <c r="A234" s="162"/>
      <c r="B234" s="163"/>
      <c r="C234" s="163"/>
      <c r="D234" s="164"/>
      <c r="E234" s="165"/>
      <c r="F234" s="163"/>
      <c r="G234" s="163"/>
      <c r="H234" s="163"/>
      <c r="I234" s="163"/>
      <c r="J234" s="163"/>
      <c r="K234" s="163"/>
      <c r="L234" s="166"/>
      <c r="M234" s="60"/>
      <c r="N234" s="60"/>
      <c r="O234" s="60"/>
      <c r="P234" s="60"/>
      <c r="Q234" s="60"/>
      <c r="R234" s="60"/>
      <c r="S234" s="60"/>
      <c r="T234" s="60"/>
    </row>
    <row r="235" spans="1:20" x14ac:dyDescent="0.45">
      <c r="A235" s="162"/>
      <c r="B235" s="163"/>
      <c r="C235" s="163"/>
      <c r="D235" s="164"/>
      <c r="E235" s="165"/>
      <c r="F235" s="163"/>
      <c r="G235" s="163"/>
      <c r="H235" s="163"/>
      <c r="I235" s="163"/>
      <c r="J235" s="163"/>
      <c r="K235" s="163"/>
      <c r="L235" s="166"/>
      <c r="M235" s="60"/>
      <c r="N235" s="60"/>
      <c r="O235" s="60"/>
      <c r="P235" s="60"/>
      <c r="Q235" s="60"/>
      <c r="R235" s="60"/>
      <c r="S235" s="60"/>
      <c r="T235" s="60"/>
    </row>
    <row r="236" spans="1:20" x14ac:dyDescent="0.45">
      <c r="A236" s="162"/>
      <c r="B236" s="163"/>
      <c r="C236" s="163"/>
      <c r="D236" s="164"/>
      <c r="E236" s="165"/>
      <c r="F236" s="163"/>
      <c r="G236" s="163"/>
      <c r="H236" s="163"/>
      <c r="I236" s="163"/>
      <c r="J236" s="163"/>
      <c r="K236" s="163"/>
      <c r="L236" s="166"/>
      <c r="M236" s="60"/>
      <c r="N236" s="60"/>
      <c r="O236" s="60"/>
      <c r="P236" s="60"/>
      <c r="Q236" s="60"/>
      <c r="R236" s="60"/>
      <c r="S236" s="60"/>
      <c r="T236" s="60"/>
    </row>
    <row r="237" spans="1:20" x14ac:dyDescent="0.45">
      <c r="A237" s="162"/>
      <c r="B237" s="163"/>
      <c r="C237" s="163"/>
      <c r="D237" s="164"/>
      <c r="E237" s="165"/>
      <c r="F237" s="163"/>
      <c r="G237" s="163"/>
      <c r="H237" s="163"/>
      <c r="I237" s="163"/>
      <c r="J237" s="163"/>
      <c r="K237" s="163"/>
      <c r="L237" s="166"/>
      <c r="M237" s="60"/>
      <c r="N237" s="60"/>
      <c r="O237" s="60"/>
      <c r="P237" s="60"/>
      <c r="Q237" s="60"/>
      <c r="R237" s="60"/>
      <c r="S237" s="60"/>
      <c r="T237" s="60"/>
    </row>
    <row r="238" spans="1:20" x14ac:dyDescent="0.45">
      <c r="A238" s="162"/>
      <c r="B238" s="163"/>
      <c r="C238" s="163"/>
      <c r="D238" s="164"/>
      <c r="E238" s="165"/>
      <c r="F238" s="163"/>
      <c r="G238" s="163"/>
      <c r="H238" s="163"/>
      <c r="I238" s="163"/>
      <c r="J238" s="163"/>
      <c r="K238" s="163"/>
      <c r="L238" s="166"/>
      <c r="M238" s="60"/>
      <c r="N238" s="60"/>
      <c r="O238" s="60"/>
      <c r="P238" s="60"/>
      <c r="Q238" s="60"/>
      <c r="R238" s="60"/>
      <c r="S238" s="60"/>
      <c r="T238" s="60"/>
    </row>
    <row r="239" spans="1:20" x14ac:dyDescent="0.45">
      <c r="A239" s="162"/>
      <c r="B239" s="163"/>
      <c r="C239" s="163"/>
      <c r="D239" s="164"/>
      <c r="E239" s="165"/>
      <c r="F239" s="163"/>
      <c r="G239" s="163"/>
      <c r="H239" s="163"/>
      <c r="I239" s="163"/>
      <c r="J239" s="163"/>
      <c r="K239" s="163"/>
      <c r="L239" s="166"/>
      <c r="M239" s="60"/>
      <c r="N239" s="60"/>
      <c r="O239" s="60"/>
      <c r="P239" s="60"/>
      <c r="Q239" s="60"/>
      <c r="R239" s="60"/>
      <c r="S239" s="60"/>
      <c r="T239" s="60"/>
    </row>
    <row r="240" spans="1:20" x14ac:dyDescent="0.45">
      <c r="A240" s="162"/>
      <c r="B240" s="163"/>
      <c r="C240" s="163"/>
      <c r="D240" s="164"/>
      <c r="E240" s="165"/>
      <c r="F240" s="163"/>
      <c r="G240" s="163"/>
      <c r="H240" s="163"/>
      <c r="I240" s="163"/>
      <c r="J240" s="163"/>
      <c r="K240" s="163"/>
      <c r="L240" s="166"/>
      <c r="M240" s="60"/>
      <c r="N240" s="60"/>
      <c r="O240" s="60"/>
      <c r="P240" s="60"/>
      <c r="Q240" s="60"/>
      <c r="R240" s="60"/>
      <c r="S240" s="60"/>
      <c r="T240" s="60"/>
    </row>
    <row r="241" spans="1:20" x14ac:dyDescent="0.45">
      <c r="A241" s="162"/>
      <c r="B241" s="163"/>
      <c r="C241" s="163"/>
      <c r="D241" s="164"/>
      <c r="E241" s="165"/>
      <c r="F241" s="163"/>
      <c r="G241" s="163"/>
      <c r="H241" s="163"/>
      <c r="I241" s="163"/>
      <c r="J241" s="163"/>
      <c r="K241" s="163"/>
      <c r="L241" s="166"/>
      <c r="M241" s="60"/>
      <c r="N241" s="60"/>
      <c r="O241" s="60"/>
      <c r="P241" s="60"/>
      <c r="Q241" s="60"/>
      <c r="R241" s="60"/>
      <c r="S241" s="60"/>
      <c r="T241" s="60"/>
    </row>
    <row r="242" spans="1:20" x14ac:dyDescent="0.45">
      <c r="A242" s="162"/>
      <c r="B242" s="163"/>
      <c r="C242" s="163"/>
      <c r="D242" s="164"/>
      <c r="E242" s="165"/>
      <c r="F242" s="163"/>
      <c r="G242" s="163"/>
      <c r="H242" s="163"/>
      <c r="I242" s="163"/>
      <c r="J242" s="163"/>
      <c r="K242" s="163"/>
      <c r="L242" s="166"/>
      <c r="M242" s="60"/>
      <c r="N242" s="60"/>
      <c r="O242" s="60"/>
      <c r="P242" s="60"/>
      <c r="Q242" s="60"/>
      <c r="R242" s="60"/>
      <c r="S242" s="60"/>
      <c r="T242" s="60"/>
    </row>
    <row r="243" spans="1:20" x14ac:dyDescent="0.45">
      <c r="A243" s="162"/>
      <c r="B243" s="163"/>
      <c r="C243" s="163"/>
      <c r="D243" s="164"/>
      <c r="E243" s="165"/>
      <c r="F243" s="163"/>
      <c r="G243" s="163"/>
      <c r="H243" s="163"/>
      <c r="I243" s="163"/>
      <c r="J243" s="163"/>
      <c r="K243" s="163"/>
      <c r="L243" s="166"/>
      <c r="M243" s="60"/>
      <c r="N243" s="60"/>
      <c r="O243" s="60"/>
      <c r="P243" s="60"/>
      <c r="Q243" s="60"/>
      <c r="R243" s="60"/>
      <c r="S243" s="60"/>
      <c r="T243" s="60"/>
    </row>
    <row r="244" spans="1:20" x14ac:dyDescent="0.45">
      <c r="A244" s="162"/>
      <c r="B244" s="163"/>
      <c r="C244" s="163"/>
      <c r="D244" s="164"/>
      <c r="E244" s="165"/>
      <c r="F244" s="163"/>
      <c r="G244" s="163"/>
      <c r="H244" s="163"/>
      <c r="I244" s="163"/>
      <c r="J244" s="163"/>
      <c r="K244" s="163"/>
      <c r="L244" s="166"/>
      <c r="M244" s="60"/>
      <c r="N244" s="60"/>
      <c r="O244" s="60"/>
      <c r="P244" s="60"/>
      <c r="Q244" s="60"/>
      <c r="R244" s="60"/>
      <c r="S244" s="60"/>
      <c r="T244" s="60"/>
    </row>
    <row r="245" spans="1:20" x14ac:dyDescent="0.45">
      <c r="A245" s="162"/>
      <c r="B245" s="163"/>
      <c r="C245" s="163"/>
      <c r="D245" s="164"/>
      <c r="E245" s="165"/>
      <c r="F245" s="163"/>
      <c r="G245" s="163"/>
      <c r="H245" s="163"/>
      <c r="I245" s="163"/>
      <c r="J245" s="163"/>
      <c r="K245" s="163"/>
      <c r="L245" s="166"/>
      <c r="M245" s="60"/>
      <c r="N245" s="60"/>
      <c r="O245" s="60"/>
      <c r="P245" s="60"/>
      <c r="Q245" s="60"/>
      <c r="R245" s="60"/>
      <c r="S245" s="60"/>
      <c r="T245" s="60"/>
    </row>
    <row r="246" spans="1:20" x14ac:dyDescent="0.45">
      <c r="A246" s="162"/>
      <c r="B246" s="163"/>
      <c r="C246" s="163"/>
      <c r="D246" s="164"/>
      <c r="E246" s="165"/>
      <c r="F246" s="163"/>
      <c r="G246" s="163"/>
      <c r="H246" s="163"/>
      <c r="I246" s="163"/>
      <c r="J246" s="163"/>
      <c r="K246" s="163"/>
      <c r="L246" s="166"/>
      <c r="M246" s="60"/>
      <c r="N246" s="60"/>
      <c r="O246" s="60"/>
      <c r="P246" s="60"/>
      <c r="Q246" s="60"/>
      <c r="R246" s="60"/>
      <c r="S246" s="60"/>
      <c r="T246" s="60"/>
    </row>
    <row r="247" spans="1:20" x14ac:dyDescent="0.45">
      <c r="A247" s="162"/>
      <c r="B247" s="163"/>
      <c r="C247" s="163"/>
      <c r="D247" s="164"/>
      <c r="E247" s="165"/>
      <c r="F247" s="163"/>
      <c r="G247" s="163"/>
      <c r="H247" s="163"/>
      <c r="I247" s="163"/>
      <c r="J247" s="163"/>
      <c r="K247" s="163"/>
      <c r="L247" s="166"/>
      <c r="M247" s="60"/>
      <c r="N247" s="60"/>
      <c r="O247" s="60"/>
      <c r="P247" s="60"/>
      <c r="Q247" s="60"/>
      <c r="R247" s="60"/>
      <c r="S247" s="60"/>
      <c r="T247" s="60"/>
    </row>
    <row r="248" spans="1:20" x14ac:dyDescent="0.45">
      <c r="A248" s="162"/>
      <c r="B248" s="163"/>
      <c r="C248" s="163"/>
      <c r="D248" s="164"/>
      <c r="E248" s="165"/>
      <c r="F248" s="163"/>
      <c r="G248" s="163"/>
      <c r="H248" s="163"/>
      <c r="I248" s="163"/>
      <c r="J248" s="163"/>
      <c r="K248" s="163"/>
      <c r="L248" s="166"/>
      <c r="M248" s="60"/>
      <c r="N248" s="60"/>
      <c r="O248" s="60"/>
      <c r="P248" s="60"/>
      <c r="Q248" s="60"/>
      <c r="R248" s="60"/>
      <c r="S248" s="60"/>
      <c r="T248" s="60"/>
    </row>
    <row r="249" spans="1:20" x14ac:dyDescent="0.45">
      <c r="A249" s="162"/>
      <c r="B249" s="163"/>
      <c r="C249" s="163"/>
      <c r="D249" s="164"/>
      <c r="E249" s="165"/>
      <c r="F249" s="163"/>
      <c r="G249" s="163"/>
      <c r="H249" s="163"/>
      <c r="I249" s="163"/>
      <c r="J249" s="163"/>
      <c r="K249" s="163"/>
      <c r="L249" s="166"/>
      <c r="M249" s="60"/>
      <c r="N249" s="60"/>
      <c r="O249" s="60"/>
      <c r="P249" s="60"/>
      <c r="Q249" s="60"/>
      <c r="R249" s="60"/>
      <c r="S249" s="60"/>
      <c r="T249" s="60"/>
    </row>
    <row r="250" spans="1:20" x14ac:dyDescent="0.45">
      <c r="A250" s="162"/>
      <c r="B250" s="163"/>
      <c r="C250" s="163"/>
      <c r="D250" s="164"/>
      <c r="E250" s="165"/>
      <c r="F250" s="163"/>
      <c r="G250" s="163"/>
      <c r="H250" s="163"/>
      <c r="I250" s="163"/>
      <c r="J250" s="163"/>
      <c r="K250" s="163"/>
      <c r="L250" s="166"/>
      <c r="M250" s="60"/>
      <c r="N250" s="60"/>
      <c r="O250" s="60"/>
      <c r="P250" s="60"/>
      <c r="Q250" s="60"/>
      <c r="R250" s="60"/>
      <c r="S250" s="60"/>
      <c r="T250" s="60"/>
    </row>
    <row r="251" spans="1:20" x14ac:dyDescent="0.45">
      <c r="A251" s="162"/>
      <c r="B251" s="163"/>
      <c r="C251" s="163"/>
      <c r="D251" s="164"/>
      <c r="E251" s="165"/>
      <c r="F251" s="163"/>
      <c r="G251" s="163"/>
      <c r="H251" s="163"/>
      <c r="I251" s="163"/>
      <c r="J251" s="163"/>
      <c r="K251" s="163"/>
      <c r="L251" s="166"/>
      <c r="M251" s="60"/>
      <c r="N251" s="60"/>
      <c r="O251" s="60"/>
      <c r="P251" s="60"/>
      <c r="Q251" s="60"/>
      <c r="R251" s="60"/>
      <c r="S251" s="60"/>
      <c r="T251" s="60"/>
    </row>
    <row r="252" spans="1:20" x14ac:dyDescent="0.45">
      <c r="A252" s="162"/>
      <c r="B252" s="163"/>
      <c r="C252" s="163"/>
      <c r="D252" s="164"/>
      <c r="E252" s="165"/>
      <c r="F252" s="163"/>
      <c r="G252" s="163"/>
      <c r="H252" s="163"/>
      <c r="I252" s="163"/>
      <c r="J252" s="163"/>
      <c r="K252" s="163"/>
      <c r="L252" s="166"/>
      <c r="M252" s="60"/>
      <c r="N252" s="60"/>
      <c r="O252" s="60"/>
      <c r="P252" s="60"/>
      <c r="Q252" s="60"/>
      <c r="R252" s="60"/>
      <c r="S252" s="60"/>
      <c r="T252" s="60"/>
    </row>
    <row r="253" spans="1:20" x14ac:dyDescent="0.45">
      <c r="A253" s="162"/>
      <c r="B253" s="163"/>
      <c r="C253" s="163"/>
      <c r="D253" s="164"/>
      <c r="E253" s="165"/>
      <c r="F253" s="163"/>
      <c r="G253" s="163"/>
      <c r="H253" s="163"/>
      <c r="I253" s="163"/>
      <c r="J253" s="163"/>
      <c r="K253" s="163"/>
      <c r="L253" s="166"/>
      <c r="M253" s="60"/>
      <c r="N253" s="60"/>
      <c r="O253" s="60"/>
      <c r="P253" s="60"/>
      <c r="Q253" s="60"/>
      <c r="R253" s="60"/>
      <c r="S253" s="60"/>
      <c r="T253" s="60"/>
    </row>
    <row r="254" spans="1:20" x14ac:dyDescent="0.45">
      <c r="A254" s="162"/>
      <c r="B254" s="163"/>
      <c r="C254" s="163"/>
      <c r="D254" s="164"/>
      <c r="E254" s="165"/>
      <c r="F254" s="163"/>
      <c r="G254" s="163"/>
      <c r="H254" s="163"/>
      <c r="I254" s="163"/>
      <c r="J254" s="163"/>
      <c r="K254" s="163"/>
      <c r="L254" s="166"/>
      <c r="M254" s="60"/>
      <c r="N254" s="60"/>
      <c r="O254" s="60"/>
      <c r="P254" s="60"/>
      <c r="Q254" s="60"/>
      <c r="R254" s="60"/>
      <c r="S254" s="60"/>
      <c r="T254" s="60"/>
    </row>
    <row r="255" spans="1:20" x14ac:dyDescent="0.45">
      <c r="A255" s="162"/>
      <c r="B255" s="163"/>
      <c r="C255" s="163"/>
      <c r="D255" s="164"/>
      <c r="E255" s="165"/>
      <c r="F255" s="163"/>
      <c r="G255" s="163"/>
      <c r="H255" s="163"/>
      <c r="I255" s="163"/>
      <c r="J255" s="163"/>
      <c r="K255" s="163"/>
      <c r="L255" s="166"/>
      <c r="M255" s="60"/>
      <c r="N255" s="60"/>
      <c r="O255" s="60"/>
      <c r="P255" s="60"/>
      <c r="Q255" s="60"/>
      <c r="R255" s="60"/>
      <c r="S255" s="60"/>
      <c r="T255" s="60"/>
    </row>
    <row r="256" spans="1:20" x14ac:dyDescent="0.45">
      <c r="A256" s="162"/>
      <c r="B256" s="163"/>
      <c r="C256" s="163"/>
      <c r="D256" s="164"/>
      <c r="E256" s="165"/>
      <c r="F256" s="163"/>
      <c r="G256" s="163"/>
      <c r="H256" s="163"/>
      <c r="I256" s="163"/>
      <c r="J256" s="163"/>
      <c r="K256" s="163"/>
      <c r="L256" s="166"/>
      <c r="M256" s="60"/>
      <c r="N256" s="60"/>
      <c r="O256" s="60"/>
      <c r="P256" s="60"/>
      <c r="Q256" s="60"/>
      <c r="R256" s="60"/>
      <c r="S256" s="60"/>
      <c r="T256" s="60"/>
    </row>
    <row r="257" spans="1:20" x14ac:dyDescent="0.45">
      <c r="A257" s="162"/>
      <c r="B257" s="163"/>
      <c r="C257" s="163"/>
      <c r="D257" s="164"/>
      <c r="E257" s="165"/>
      <c r="F257" s="163"/>
      <c r="G257" s="163"/>
      <c r="H257" s="163"/>
      <c r="I257" s="163"/>
      <c r="J257" s="163"/>
      <c r="K257" s="163"/>
      <c r="L257" s="166"/>
      <c r="M257" s="60"/>
      <c r="N257" s="60"/>
      <c r="O257" s="60"/>
      <c r="P257" s="60"/>
      <c r="Q257" s="60"/>
      <c r="R257" s="60"/>
      <c r="S257" s="60"/>
      <c r="T257" s="60"/>
    </row>
    <row r="258" spans="1:20" x14ac:dyDescent="0.45">
      <c r="A258" s="162"/>
      <c r="B258" s="163"/>
      <c r="C258" s="163"/>
      <c r="D258" s="164"/>
      <c r="E258" s="165"/>
      <c r="F258" s="163"/>
      <c r="G258" s="163"/>
      <c r="H258" s="163"/>
      <c r="I258" s="163"/>
      <c r="J258" s="163"/>
      <c r="K258" s="163"/>
      <c r="L258" s="166"/>
      <c r="M258" s="60"/>
      <c r="N258" s="60"/>
      <c r="O258" s="60"/>
      <c r="P258" s="60"/>
      <c r="Q258" s="60"/>
      <c r="R258" s="60"/>
      <c r="S258" s="60"/>
      <c r="T258" s="60"/>
    </row>
    <row r="259" spans="1:20" x14ac:dyDescent="0.45">
      <c r="A259" s="162"/>
      <c r="B259" s="163"/>
      <c r="C259" s="163"/>
      <c r="D259" s="164"/>
      <c r="E259" s="165"/>
      <c r="F259" s="163"/>
      <c r="G259" s="163"/>
      <c r="H259" s="163"/>
      <c r="I259" s="163"/>
      <c r="J259" s="163"/>
      <c r="K259" s="163"/>
      <c r="L259" s="166"/>
      <c r="M259" s="60"/>
      <c r="N259" s="60"/>
      <c r="O259" s="60"/>
      <c r="P259" s="60"/>
      <c r="Q259" s="60"/>
      <c r="R259" s="60"/>
      <c r="S259" s="60"/>
      <c r="T259" s="60"/>
    </row>
    <row r="260" spans="1:20" x14ac:dyDescent="0.45">
      <c r="A260" s="162"/>
      <c r="B260" s="163"/>
      <c r="C260" s="163"/>
      <c r="D260" s="164"/>
      <c r="E260" s="165"/>
      <c r="F260" s="163"/>
      <c r="G260" s="163"/>
      <c r="H260" s="163"/>
      <c r="I260" s="163"/>
      <c r="J260" s="163"/>
      <c r="K260" s="163"/>
      <c r="L260" s="166"/>
      <c r="M260" s="60"/>
      <c r="N260" s="60"/>
      <c r="O260" s="60"/>
      <c r="P260" s="60"/>
      <c r="Q260" s="60"/>
      <c r="R260" s="60"/>
      <c r="S260" s="60"/>
      <c r="T260" s="60"/>
    </row>
    <row r="261" spans="1:20" x14ac:dyDescent="0.45">
      <c r="A261" s="162"/>
      <c r="B261" s="163"/>
      <c r="C261" s="163"/>
      <c r="D261" s="164"/>
      <c r="E261" s="165"/>
      <c r="F261" s="163"/>
      <c r="G261" s="163"/>
      <c r="H261" s="163"/>
      <c r="I261" s="163"/>
      <c r="J261" s="163"/>
      <c r="K261" s="163"/>
      <c r="L261" s="166"/>
      <c r="M261" s="60"/>
      <c r="N261" s="60"/>
      <c r="O261" s="60"/>
      <c r="P261" s="60"/>
      <c r="Q261" s="60"/>
      <c r="R261" s="60"/>
      <c r="S261" s="60"/>
      <c r="T261" s="60"/>
    </row>
    <row r="262" spans="1:20" x14ac:dyDescent="0.45">
      <c r="A262" s="162"/>
      <c r="B262" s="163"/>
      <c r="C262" s="163"/>
      <c r="D262" s="164"/>
      <c r="E262" s="165"/>
      <c r="F262" s="163"/>
      <c r="G262" s="163"/>
      <c r="H262" s="163"/>
      <c r="I262" s="163"/>
      <c r="J262" s="163"/>
      <c r="K262" s="163"/>
      <c r="L262" s="166"/>
      <c r="M262" s="60"/>
      <c r="N262" s="60"/>
      <c r="O262" s="60"/>
      <c r="P262" s="60"/>
      <c r="Q262" s="60"/>
      <c r="R262" s="60"/>
      <c r="S262" s="60"/>
      <c r="T262" s="60"/>
    </row>
    <row r="263" spans="1:20" x14ac:dyDescent="0.45">
      <c r="A263" s="162"/>
      <c r="B263" s="163"/>
      <c r="C263" s="163"/>
      <c r="D263" s="164"/>
      <c r="E263" s="165"/>
      <c r="F263" s="163"/>
      <c r="G263" s="163"/>
      <c r="H263" s="163"/>
      <c r="I263" s="163"/>
      <c r="J263" s="163"/>
      <c r="K263" s="163"/>
      <c r="L263" s="166"/>
      <c r="M263" s="60"/>
      <c r="N263" s="60"/>
      <c r="O263" s="60"/>
      <c r="P263" s="60"/>
      <c r="Q263" s="60"/>
      <c r="R263" s="60"/>
      <c r="S263" s="60"/>
      <c r="T263" s="60"/>
    </row>
    <row r="264" spans="1:20" x14ac:dyDescent="0.45">
      <c r="A264" s="162"/>
      <c r="B264" s="163"/>
      <c r="C264" s="163"/>
      <c r="D264" s="164"/>
      <c r="E264" s="165"/>
      <c r="F264" s="163"/>
      <c r="G264" s="163"/>
      <c r="H264" s="163"/>
      <c r="I264" s="163"/>
      <c r="J264" s="163"/>
      <c r="K264" s="163"/>
      <c r="L264" s="166"/>
      <c r="M264" s="60"/>
      <c r="N264" s="60"/>
      <c r="O264" s="60"/>
      <c r="P264" s="60"/>
      <c r="Q264" s="60"/>
      <c r="R264" s="60"/>
      <c r="S264" s="60"/>
      <c r="T264" s="60"/>
    </row>
    <row r="265" spans="1:20" x14ac:dyDescent="0.45">
      <c r="A265" s="162"/>
      <c r="B265" s="163"/>
      <c r="C265" s="163"/>
      <c r="D265" s="164"/>
      <c r="E265" s="165"/>
      <c r="F265" s="163"/>
      <c r="G265" s="163"/>
      <c r="H265" s="163"/>
      <c r="I265" s="163"/>
      <c r="J265" s="163"/>
      <c r="K265" s="163"/>
      <c r="L265" s="166"/>
      <c r="M265" s="60"/>
      <c r="N265" s="60"/>
      <c r="O265" s="60"/>
      <c r="P265" s="60"/>
      <c r="Q265" s="60"/>
      <c r="R265" s="60"/>
      <c r="S265" s="60"/>
      <c r="T265" s="60"/>
    </row>
    <row r="266" spans="1:20" x14ac:dyDescent="0.45">
      <c r="A266" s="162"/>
      <c r="B266" s="163"/>
      <c r="C266" s="163"/>
      <c r="D266" s="164"/>
      <c r="E266" s="165"/>
      <c r="F266" s="163"/>
      <c r="G266" s="163"/>
      <c r="H266" s="163"/>
      <c r="I266" s="163"/>
      <c r="J266" s="163"/>
      <c r="K266" s="163"/>
      <c r="L266" s="166"/>
      <c r="M266" s="60"/>
      <c r="N266" s="60"/>
      <c r="O266" s="60"/>
      <c r="P266" s="60"/>
      <c r="Q266" s="60"/>
      <c r="R266" s="60"/>
      <c r="S266" s="60"/>
      <c r="T266" s="60"/>
    </row>
    <row r="267" spans="1:20" x14ac:dyDescent="0.45">
      <c r="A267" s="162"/>
      <c r="B267" s="163"/>
      <c r="C267" s="163"/>
      <c r="D267" s="164"/>
      <c r="E267" s="165"/>
      <c r="F267" s="163"/>
      <c r="G267" s="163"/>
      <c r="H267" s="163"/>
      <c r="I267" s="163"/>
      <c r="J267" s="163"/>
      <c r="K267" s="163"/>
      <c r="L267" s="166"/>
      <c r="M267" s="60"/>
      <c r="N267" s="60"/>
      <c r="O267" s="60"/>
      <c r="P267" s="60"/>
      <c r="Q267" s="60"/>
      <c r="R267" s="60"/>
      <c r="S267" s="60"/>
      <c r="T267" s="60"/>
    </row>
    <row r="268" spans="1:20" x14ac:dyDescent="0.45">
      <c r="A268" s="162"/>
      <c r="B268" s="163"/>
      <c r="C268" s="163"/>
      <c r="D268" s="164"/>
      <c r="E268" s="165"/>
      <c r="F268" s="163"/>
      <c r="G268" s="163"/>
      <c r="H268" s="163"/>
      <c r="I268" s="163"/>
      <c r="J268" s="163"/>
      <c r="K268" s="163"/>
      <c r="L268" s="166"/>
      <c r="M268" s="60"/>
      <c r="N268" s="60"/>
      <c r="O268" s="60"/>
      <c r="P268" s="60"/>
      <c r="Q268" s="60"/>
      <c r="R268" s="124">
        <f>R45-R47</f>
        <v>0</v>
      </c>
      <c r="S268" s="60" t="s">
        <v>226</v>
      </c>
      <c r="T268" s="60"/>
    </row>
    <row r="269" spans="1:20" x14ac:dyDescent="0.45">
      <c r="A269" s="162"/>
      <c r="B269" s="163"/>
      <c r="C269" s="163"/>
      <c r="D269" s="164"/>
      <c r="E269" s="165"/>
      <c r="F269" s="163"/>
      <c r="G269" s="163"/>
      <c r="H269" s="163"/>
      <c r="I269" s="163"/>
      <c r="J269" s="163"/>
      <c r="K269" s="163"/>
      <c r="L269" s="166"/>
      <c r="M269" s="60"/>
      <c r="N269" s="60"/>
      <c r="O269" s="60"/>
      <c r="P269" s="60"/>
      <c r="Q269" s="60"/>
      <c r="R269" s="60"/>
      <c r="S269" s="60"/>
      <c r="T269" s="60"/>
    </row>
    <row r="270" spans="1:20" x14ac:dyDescent="0.45">
      <c r="A270" s="162"/>
      <c r="B270" s="163"/>
      <c r="C270" s="163"/>
      <c r="D270" s="164"/>
      <c r="E270" s="165"/>
      <c r="F270" s="163"/>
      <c r="G270" s="163"/>
      <c r="H270" s="163"/>
      <c r="I270" s="163"/>
      <c r="J270" s="163"/>
      <c r="K270" s="163"/>
      <c r="L270" s="166"/>
      <c r="M270" s="60"/>
      <c r="N270" s="60"/>
      <c r="O270" s="60"/>
      <c r="P270" s="60"/>
      <c r="Q270" s="60"/>
      <c r="R270" s="124"/>
      <c r="S270" s="60"/>
    </row>
    <row r="271" spans="1:20" x14ac:dyDescent="0.45">
      <c r="A271" s="162"/>
      <c r="B271" s="163"/>
      <c r="C271" s="163"/>
      <c r="D271" s="164"/>
      <c r="E271" s="165"/>
      <c r="F271" s="163"/>
      <c r="G271" s="163"/>
      <c r="H271" s="163"/>
      <c r="I271" s="163"/>
      <c r="J271" s="163"/>
      <c r="K271" s="163"/>
      <c r="L271" s="166"/>
      <c r="M271" s="60"/>
      <c r="N271" s="60"/>
      <c r="O271" s="60"/>
      <c r="P271" s="60"/>
      <c r="Q271" s="60"/>
      <c r="R271" s="60"/>
      <c r="S271" s="60"/>
    </row>
    <row r="272" spans="1:20" x14ac:dyDescent="0.45">
      <c r="A272" s="162"/>
      <c r="B272" s="163"/>
      <c r="C272" s="163"/>
      <c r="D272" s="164"/>
      <c r="E272" s="165"/>
      <c r="F272" s="163"/>
      <c r="G272" s="163"/>
      <c r="H272" s="163"/>
      <c r="I272" s="163"/>
      <c r="J272" s="163"/>
      <c r="K272" s="163"/>
      <c r="L272" s="166"/>
      <c r="M272" s="60"/>
      <c r="N272" s="60"/>
      <c r="O272" s="60"/>
      <c r="P272" s="60"/>
      <c r="Q272" s="60"/>
      <c r="R272" s="60"/>
      <c r="S272" s="60"/>
    </row>
    <row r="273" spans="1:19" x14ac:dyDescent="0.45">
      <c r="A273" s="162"/>
      <c r="B273" s="163"/>
      <c r="C273" s="163"/>
      <c r="D273" s="164"/>
      <c r="E273" s="165"/>
      <c r="F273" s="163"/>
      <c r="G273" s="163"/>
      <c r="H273" s="163"/>
      <c r="I273" s="163"/>
      <c r="J273" s="163"/>
      <c r="K273" s="163"/>
      <c r="L273" s="166"/>
      <c r="M273" s="60"/>
      <c r="N273" s="60"/>
      <c r="O273" s="60"/>
      <c r="P273" s="60"/>
      <c r="Q273" s="60"/>
      <c r="R273" s="60"/>
      <c r="S273" s="60"/>
    </row>
    <row r="274" spans="1:19" x14ac:dyDescent="0.45">
      <c r="A274" s="162"/>
      <c r="B274" s="163"/>
      <c r="C274" s="163"/>
      <c r="D274" s="164"/>
      <c r="E274" s="165"/>
      <c r="F274" s="163"/>
      <c r="G274" s="163"/>
      <c r="H274" s="163"/>
      <c r="I274" s="163"/>
      <c r="J274" s="163"/>
      <c r="K274" s="163"/>
      <c r="L274" s="166"/>
      <c r="M274" s="60"/>
      <c r="N274" s="60"/>
      <c r="O274" s="60"/>
      <c r="P274" s="60"/>
      <c r="Q274" s="60"/>
      <c r="R274" s="60"/>
      <c r="S274" s="60"/>
    </row>
    <row r="275" spans="1:19" x14ac:dyDescent="0.45">
      <c r="A275" s="168"/>
      <c r="B275" s="169"/>
      <c r="C275" s="169"/>
      <c r="D275" s="170"/>
      <c r="E275" s="169"/>
      <c r="F275" s="169"/>
      <c r="G275" s="169"/>
      <c r="H275" s="169"/>
      <c r="I275" s="169"/>
      <c r="J275" s="169"/>
      <c r="K275" s="169"/>
      <c r="L275" s="171"/>
      <c r="M275" s="60"/>
      <c r="N275" s="60"/>
    </row>
    <row r="276" spans="1:19" x14ac:dyDescent="0.45">
      <c r="A276" s="162"/>
      <c r="B276" s="163"/>
      <c r="C276" s="163"/>
      <c r="D276" s="172"/>
      <c r="E276" s="173"/>
      <c r="F276" s="163"/>
      <c r="G276" s="163"/>
      <c r="H276" s="163"/>
      <c r="I276" s="163"/>
      <c r="J276" s="163"/>
      <c r="K276" s="163"/>
      <c r="L276" s="166"/>
      <c r="M276" s="60"/>
    </row>
    <row r="277" spans="1:19" x14ac:dyDescent="0.45">
      <c r="A277" s="162"/>
      <c r="B277" s="163"/>
      <c r="C277" s="163"/>
      <c r="D277" s="172"/>
      <c r="E277" s="173"/>
      <c r="F277" s="163"/>
      <c r="G277" s="163"/>
      <c r="H277" s="163"/>
      <c r="I277" s="163"/>
      <c r="J277" s="163"/>
      <c r="K277" s="163"/>
      <c r="L277" s="166"/>
    </row>
    <row r="278" spans="1:19" x14ac:dyDescent="0.45">
      <c r="A278" s="162"/>
      <c r="B278" s="163"/>
      <c r="C278" s="163"/>
      <c r="D278" s="172"/>
      <c r="E278" s="165"/>
      <c r="F278" s="163"/>
      <c r="G278" s="163"/>
      <c r="H278" s="163"/>
      <c r="I278" s="163"/>
      <c r="J278" s="163"/>
      <c r="K278" s="163"/>
      <c r="L278" s="166"/>
    </row>
    <row r="279" spans="1:19" x14ac:dyDescent="0.45">
      <c r="A279" s="162"/>
      <c r="B279" s="163"/>
      <c r="C279" s="163"/>
      <c r="D279" s="172"/>
      <c r="E279" s="165"/>
      <c r="F279" s="163"/>
      <c r="G279" s="163"/>
      <c r="H279" s="163"/>
      <c r="I279" s="163"/>
      <c r="J279" s="163"/>
      <c r="K279" s="163"/>
      <c r="L279" s="166"/>
    </row>
    <row r="280" spans="1:19" x14ac:dyDescent="0.45">
      <c r="A280" s="162"/>
      <c r="B280" s="163"/>
      <c r="C280" s="163"/>
      <c r="D280" s="172"/>
      <c r="E280" s="165"/>
      <c r="F280" s="163"/>
      <c r="G280" s="163"/>
      <c r="H280" s="163"/>
      <c r="I280" s="163"/>
      <c r="J280" s="163"/>
      <c r="K280" s="163"/>
      <c r="L280" s="166"/>
    </row>
    <row r="281" spans="1:19" x14ac:dyDescent="0.45">
      <c r="A281" s="162"/>
      <c r="B281" s="163"/>
      <c r="C281" s="163"/>
      <c r="D281" s="172"/>
      <c r="E281" s="165"/>
      <c r="F281" s="163"/>
      <c r="G281" s="163"/>
      <c r="H281" s="163"/>
      <c r="I281" s="163"/>
      <c r="J281" s="163"/>
      <c r="K281" s="163"/>
      <c r="L281" s="166"/>
    </row>
    <row r="282" spans="1:19" x14ac:dyDescent="0.45">
      <c r="A282" s="162"/>
      <c r="B282" s="163"/>
      <c r="C282" s="163"/>
      <c r="D282" s="172"/>
      <c r="E282" s="165"/>
      <c r="F282" s="163"/>
      <c r="G282" s="163"/>
      <c r="H282" s="163"/>
      <c r="I282" s="163"/>
      <c r="J282" s="163"/>
      <c r="K282" s="163"/>
      <c r="L282" s="166"/>
    </row>
    <row r="283" spans="1:19" x14ac:dyDescent="0.45">
      <c r="A283" s="162"/>
      <c r="B283" s="163"/>
      <c r="C283" s="163"/>
      <c r="D283" s="172"/>
      <c r="E283" s="165"/>
      <c r="F283" s="163"/>
      <c r="G283" s="163"/>
      <c r="H283" s="163"/>
      <c r="I283" s="163"/>
      <c r="J283" s="163"/>
      <c r="K283" s="163"/>
      <c r="L283" s="166"/>
    </row>
    <row r="284" spans="1:19" x14ac:dyDescent="0.45">
      <c r="A284" s="162"/>
      <c r="B284" s="163"/>
      <c r="C284" s="163"/>
      <c r="D284" s="172"/>
      <c r="E284" s="165"/>
      <c r="F284" s="163"/>
      <c r="G284" s="163"/>
      <c r="H284" s="163"/>
      <c r="I284" s="163"/>
      <c r="J284" s="163"/>
      <c r="K284" s="163"/>
      <c r="L284" s="166"/>
    </row>
    <row r="285" spans="1:19" x14ac:dyDescent="0.45">
      <c r="A285" s="162"/>
      <c r="B285" s="163"/>
      <c r="C285" s="163"/>
      <c r="D285" s="172"/>
      <c r="E285" s="165"/>
      <c r="F285" s="163"/>
      <c r="G285" s="163"/>
      <c r="H285" s="163"/>
      <c r="I285" s="163"/>
      <c r="J285" s="163"/>
      <c r="K285" s="163"/>
      <c r="L285" s="166"/>
    </row>
    <row r="286" spans="1:19" x14ac:dyDescent="0.45">
      <c r="A286" s="162"/>
      <c r="B286" s="163"/>
      <c r="C286" s="163"/>
      <c r="D286" s="172"/>
      <c r="E286" s="165"/>
      <c r="F286" s="163"/>
      <c r="G286" s="163"/>
      <c r="H286" s="163"/>
      <c r="I286" s="163"/>
      <c r="J286" s="163"/>
      <c r="K286" s="163"/>
      <c r="L286" s="166"/>
    </row>
    <row r="287" spans="1:19" x14ac:dyDescent="0.45">
      <c r="A287" s="162"/>
      <c r="B287" s="163"/>
      <c r="C287" s="163"/>
      <c r="D287" s="172"/>
      <c r="E287" s="165"/>
      <c r="F287" s="163"/>
      <c r="G287" s="163"/>
      <c r="H287" s="163"/>
      <c r="I287" s="163"/>
      <c r="J287" s="163"/>
      <c r="K287" s="163"/>
      <c r="L287" s="166"/>
    </row>
    <row r="288" spans="1:19" x14ac:dyDescent="0.45">
      <c r="A288" s="162"/>
      <c r="B288" s="163"/>
      <c r="C288" s="163"/>
      <c r="D288" s="172"/>
      <c r="E288" s="165"/>
      <c r="F288" s="163"/>
      <c r="G288" s="163"/>
      <c r="H288" s="163"/>
      <c r="I288" s="163"/>
      <c r="J288" s="163"/>
      <c r="K288" s="163"/>
      <c r="L288" s="166"/>
    </row>
    <row r="289" spans="1:12" x14ac:dyDescent="0.45">
      <c r="A289" s="162"/>
      <c r="B289" s="163"/>
      <c r="C289" s="163"/>
      <c r="D289" s="172"/>
      <c r="E289" s="165"/>
      <c r="F289" s="163"/>
      <c r="G289" s="163"/>
      <c r="H289" s="163"/>
      <c r="I289" s="163"/>
      <c r="J289" s="163"/>
      <c r="K289" s="163"/>
      <c r="L289" s="166"/>
    </row>
    <row r="290" spans="1:12" x14ac:dyDescent="0.45">
      <c r="A290" s="162"/>
      <c r="B290" s="163"/>
      <c r="C290" s="163"/>
      <c r="D290" s="172"/>
      <c r="E290" s="165"/>
      <c r="F290" s="163"/>
      <c r="G290" s="163"/>
      <c r="H290" s="163"/>
      <c r="I290" s="163"/>
      <c r="J290" s="163"/>
      <c r="K290" s="163"/>
      <c r="L290" s="166"/>
    </row>
    <row r="291" spans="1:12" x14ac:dyDescent="0.45">
      <c r="A291" s="162"/>
      <c r="B291" s="163"/>
      <c r="C291" s="163"/>
      <c r="D291" s="172"/>
      <c r="E291" s="165"/>
      <c r="F291" s="163"/>
      <c r="G291" s="163"/>
      <c r="H291" s="163"/>
      <c r="I291" s="163"/>
      <c r="J291" s="163"/>
      <c r="K291" s="163"/>
      <c r="L291" s="166"/>
    </row>
    <row r="292" spans="1:12" x14ac:dyDescent="0.45">
      <c r="A292" s="162"/>
      <c r="B292" s="163"/>
      <c r="C292" s="163"/>
      <c r="D292" s="172"/>
      <c r="E292" s="165"/>
      <c r="F292" s="163"/>
      <c r="G292" s="163"/>
      <c r="H292" s="163"/>
      <c r="I292" s="163"/>
      <c r="J292" s="163"/>
      <c r="K292" s="163"/>
      <c r="L292" s="166"/>
    </row>
    <row r="293" spans="1:12" x14ac:dyDescent="0.45">
      <c r="A293" s="162"/>
      <c r="B293" s="163"/>
      <c r="C293" s="163"/>
      <c r="D293" s="172"/>
      <c r="E293" s="165"/>
      <c r="F293" s="163"/>
      <c r="G293" s="163"/>
      <c r="H293" s="163"/>
      <c r="I293" s="163"/>
      <c r="J293" s="163"/>
      <c r="K293" s="163"/>
      <c r="L293" s="166"/>
    </row>
    <row r="294" spans="1:12" x14ac:dyDescent="0.45">
      <c r="A294" s="162"/>
      <c r="B294" s="163"/>
      <c r="C294" s="163"/>
      <c r="D294" s="172"/>
      <c r="E294" s="165"/>
      <c r="F294" s="163"/>
      <c r="G294" s="163"/>
      <c r="H294" s="163"/>
      <c r="I294" s="163"/>
      <c r="J294" s="163"/>
      <c r="K294" s="163"/>
      <c r="L294" s="166"/>
    </row>
    <row r="295" spans="1:12" x14ac:dyDescent="0.45">
      <c r="A295" s="162"/>
      <c r="B295" s="163"/>
      <c r="C295" s="163"/>
      <c r="D295" s="172"/>
      <c r="E295" s="165"/>
      <c r="F295" s="163"/>
      <c r="G295" s="163"/>
      <c r="H295" s="163"/>
      <c r="I295" s="163"/>
      <c r="J295" s="163"/>
      <c r="K295" s="163"/>
      <c r="L295" s="166"/>
    </row>
    <row r="296" spans="1:12" x14ac:dyDescent="0.45">
      <c r="A296" s="162"/>
      <c r="B296" s="163"/>
      <c r="C296" s="163"/>
      <c r="D296" s="172"/>
      <c r="E296" s="165"/>
      <c r="F296" s="163"/>
      <c r="G296" s="163"/>
      <c r="H296" s="163"/>
      <c r="I296" s="163"/>
      <c r="J296" s="163"/>
      <c r="K296" s="163"/>
      <c r="L296" s="166"/>
    </row>
    <row r="297" spans="1:12" x14ac:dyDescent="0.45">
      <c r="A297" s="162"/>
      <c r="B297" s="163"/>
      <c r="C297" s="163"/>
      <c r="D297" s="172"/>
      <c r="E297" s="165"/>
      <c r="F297" s="163"/>
      <c r="G297" s="163"/>
      <c r="H297" s="163"/>
      <c r="I297" s="163"/>
      <c r="J297" s="163"/>
      <c r="K297" s="163"/>
      <c r="L297" s="166"/>
    </row>
    <row r="298" spans="1:12" x14ac:dyDescent="0.45">
      <c r="A298" s="162"/>
      <c r="B298" s="163"/>
      <c r="C298" s="163"/>
      <c r="D298" s="172"/>
      <c r="E298" s="165"/>
      <c r="F298" s="163"/>
      <c r="G298" s="163"/>
      <c r="H298" s="163"/>
      <c r="I298" s="163"/>
      <c r="J298" s="163"/>
      <c r="K298" s="163"/>
      <c r="L298" s="166"/>
    </row>
    <row r="299" spans="1:12" x14ac:dyDescent="0.45">
      <c r="A299" s="162"/>
      <c r="B299" s="163"/>
      <c r="C299" s="163"/>
      <c r="D299" s="172"/>
      <c r="E299" s="165"/>
      <c r="F299" s="163"/>
      <c r="G299" s="163"/>
      <c r="H299" s="163"/>
      <c r="I299" s="163"/>
      <c r="J299" s="163"/>
      <c r="K299" s="163"/>
      <c r="L299" s="166"/>
    </row>
    <row r="300" spans="1:12" x14ac:dyDescent="0.45">
      <c r="A300" s="162"/>
      <c r="B300" s="163"/>
      <c r="C300" s="163"/>
      <c r="D300" s="172"/>
      <c r="E300" s="165"/>
      <c r="F300" s="163"/>
      <c r="G300" s="163"/>
      <c r="H300" s="163"/>
      <c r="I300" s="163"/>
      <c r="J300" s="163"/>
      <c r="K300" s="163"/>
      <c r="L300" s="166"/>
    </row>
    <row r="301" spans="1:12" x14ac:dyDescent="0.45">
      <c r="A301" s="162"/>
      <c r="B301" s="163"/>
      <c r="C301" s="163"/>
      <c r="D301" s="172"/>
      <c r="E301" s="165"/>
      <c r="F301" s="163"/>
      <c r="G301" s="163"/>
      <c r="H301" s="163"/>
      <c r="I301" s="163"/>
      <c r="J301" s="163"/>
      <c r="K301" s="163"/>
      <c r="L301" s="166"/>
    </row>
    <row r="302" spans="1:12" x14ac:dyDescent="0.45">
      <c r="A302" s="162"/>
      <c r="B302" s="163"/>
      <c r="C302" s="163"/>
      <c r="D302" s="172"/>
      <c r="E302" s="165"/>
      <c r="F302" s="163"/>
      <c r="G302" s="163"/>
      <c r="H302" s="163"/>
      <c r="I302" s="163"/>
      <c r="J302" s="163"/>
      <c r="K302" s="163"/>
      <c r="L302" s="166"/>
    </row>
    <row r="303" spans="1:12" x14ac:dyDescent="0.45">
      <c r="A303" s="162"/>
      <c r="B303" s="163"/>
      <c r="C303" s="163"/>
      <c r="D303" s="172"/>
      <c r="E303" s="165"/>
      <c r="F303" s="163"/>
      <c r="G303" s="163"/>
      <c r="H303" s="163"/>
      <c r="I303" s="163"/>
      <c r="J303" s="163"/>
      <c r="K303" s="163"/>
      <c r="L303" s="166"/>
    </row>
    <row r="304" spans="1:12" x14ac:dyDescent="0.45">
      <c r="A304" s="162"/>
      <c r="B304" s="163"/>
      <c r="C304" s="163"/>
      <c r="D304" s="172"/>
      <c r="E304" s="165"/>
      <c r="F304" s="163"/>
      <c r="G304" s="163"/>
      <c r="H304" s="163"/>
      <c r="I304" s="163"/>
      <c r="J304" s="163"/>
      <c r="K304" s="163"/>
      <c r="L304" s="166"/>
    </row>
    <row r="305" spans="1:12" x14ac:dyDescent="0.45">
      <c r="A305" s="162"/>
      <c r="B305" s="163"/>
      <c r="C305" s="163"/>
      <c r="D305" s="172"/>
      <c r="E305" s="165"/>
      <c r="F305" s="163"/>
      <c r="G305" s="163"/>
      <c r="H305" s="163"/>
      <c r="I305" s="163"/>
      <c r="J305" s="163"/>
      <c r="K305" s="163"/>
      <c r="L305" s="166"/>
    </row>
    <row r="306" spans="1:12" x14ac:dyDescent="0.45">
      <c r="A306" s="162"/>
      <c r="B306" s="163"/>
      <c r="C306" s="163"/>
      <c r="D306" s="172"/>
      <c r="E306" s="165"/>
      <c r="F306" s="163"/>
      <c r="G306" s="163"/>
      <c r="H306" s="163"/>
      <c r="I306" s="163"/>
      <c r="J306" s="163"/>
      <c r="K306" s="163"/>
      <c r="L306" s="166"/>
    </row>
    <row r="307" spans="1:12" x14ac:dyDescent="0.45">
      <c r="A307" s="162"/>
      <c r="B307" s="163"/>
      <c r="C307" s="163"/>
      <c r="D307" s="172"/>
      <c r="E307" s="165"/>
      <c r="F307" s="163"/>
      <c r="G307" s="163"/>
      <c r="H307" s="163"/>
      <c r="I307" s="163"/>
      <c r="J307" s="163"/>
      <c r="K307" s="163"/>
      <c r="L307" s="166"/>
    </row>
    <row r="308" spans="1:12" x14ac:dyDescent="0.45">
      <c r="E308" s="1"/>
    </row>
    <row r="309" spans="1:12" x14ac:dyDescent="0.45">
      <c r="E309" s="1"/>
    </row>
    <row r="310" spans="1:12" x14ac:dyDescent="0.45">
      <c r="E310" s="1"/>
    </row>
    <row r="311" spans="1:12" x14ac:dyDescent="0.45">
      <c r="E311" s="1"/>
    </row>
    <row r="312" spans="1:12" x14ac:dyDescent="0.45">
      <c r="E312" s="1"/>
    </row>
    <row r="313" spans="1:12" x14ac:dyDescent="0.45">
      <c r="E313" s="1"/>
    </row>
    <row r="314" spans="1:12" x14ac:dyDescent="0.45">
      <c r="E314" s="1"/>
    </row>
    <row r="315" spans="1:12" x14ac:dyDescent="0.45">
      <c r="E315" s="1"/>
    </row>
    <row r="316" spans="1:12" x14ac:dyDescent="0.45">
      <c r="E316" s="1"/>
    </row>
    <row r="317" spans="1:12" x14ac:dyDescent="0.45">
      <c r="E317" s="1"/>
    </row>
    <row r="318" spans="1:12" x14ac:dyDescent="0.45">
      <c r="E318" s="1"/>
    </row>
    <row r="319" spans="1:12" x14ac:dyDescent="0.45">
      <c r="E319" s="1"/>
    </row>
    <row r="320" spans="1:12" x14ac:dyDescent="0.45">
      <c r="E320" s="1"/>
    </row>
    <row r="321" spans="5:5" x14ac:dyDescent="0.45">
      <c r="E321" s="1"/>
    </row>
    <row r="322" spans="5:5" x14ac:dyDescent="0.45">
      <c r="E322" s="1"/>
    </row>
    <row r="323" spans="5:5" x14ac:dyDescent="0.45">
      <c r="E323" s="1"/>
    </row>
    <row r="324" spans="5:5" x14ac:dyDescent="0.45">
      <c r="E324" s="1"/>
    </row>
    <row r="325" spans="5:5" x14ac:dyDescent="0.45">
      <c r="E325" s="1"/>
    </row>
    <row r="326" spans="5:5" x14ac:dyDescent="0.45">
      <c r="E326" s="1"/>
    </row>
    <row r="327" spans="5:5" x14ac:dyDescent="0.45">
      <c r="E327" s="1"/>
    </row>
    <row r="328" spans="5:5" x14ac:dyDescent="0.45">
      <c r="E328" s="1"/>
    </row>
    <row r="329" spans="5:5" x14ac:dyDescent="0.45">
      <c r="E329" s="1"/>
    </row>
    <row r="330" spans="5:5" x14ac:dyDescent="0.45">
      <c r="E330" s="1"/>
    </row>
    <row r="331" spans="5:5" x14ac:dyDescent="0.45">
      <c r="E331" s="1"/>
    </row>
    <row r="332" spans="5:5" x14ac:dyDescent="0.45">
      <c r="E332" s="1"/>
    </row>
    <row r="333" spans="5:5" x14ac:dyDescent="0.45">
      <c r="E333" s="1"/>
    </row>
    <row r="334" spans="5:5" x14ac:dyDescent="0.45">
      <c r="E334" s="1"/>
    </row>
    <row r="335" spans="5:5" x14ac:dyDescent="0.45">
      <c r="E335" s="1"/>
    </row>
    <row r="336" spans="5:5" x14ac:dyDescent="0.45">
      <c r="E336" s="1"/>
    </row>
    <row r="337" spans="5:5" x14ac:dyDescent="0.45">
      <c r="E337" s="1"/>
    </row>
    <row r="338" spans="5:5" x14ac:dyDescent="0.45">
      <c r="E338" s="1"/>
    </row>
    <row r="339" spans="5:5" x14ac:dyDescent="0.45">
      <c r="E339" s="1"/>
    </row>
  </sheetData>
  <sheetProtection algorithmName="SHA-512" hashValue="7ULMLfQT9ThMFOdndc2LwZQCvEaHY1bnNoLROJIhecTaqpIX50yTuwds/DBcLjEktvVDg93UY1QvdquiezvdjA==" saltValue="4QrP2M0LOQmqbIgoEJ30bw==" spinCount="100000" sheet="1" objects="1" scenarios="1"/>
  <mergeCells count="2">
    <mergeCell ref="D7:E7"/>
    <mergeCell ref="D8:D9"/>
  </mergeCells>
  <conditionalFormatting sqref="F19:F274">
    <cfRule type="expression" dxfId="124" priority="4">
      <formula>AND($A19="Waste-in",$F19="Recovered resource")</formula>
    </cfRule>
    <cfRule type="expression" dxfId="123" priority="7">
      <formula>AND($E19="Not levied",$F19="Temporary Storage (disposal)")</formula>
    </cfRule>
    <cfRule type="expression" dxfId="122" priority="8">
      <formula>AND($E19="Not levied",$F19="Disposal")</formula>
    </cfRule>
    <cfRule type="expression" dxfId="121" priority="1">
      <formula>AND($A19="Temporary Storage (material won onsite)",$F19="Operational use")</formula>
    </cfRule>
  </conditionalFormatting>
  <conditionalFormatting sqref="G19:G274">
    <cfRule type="expression" dxfId="120" priority="9">
      <formula>AND($F19="Temporary Storage (resource recovery)")</formula>
    </cfRule>
    <cfRule type="expression" dxfId="119" priority="10">
      <formula>AND($F19="Recovered resource")</formula>
    </cfRule>
  </conditionalFormatting>
  <conditionalFormatting sqref="J19:J274">
    <cfRule type="expression" dxfId="118" priority="13">
      <formula>AND($F19="Temporary Storage (operational use)")</formula>
    </cfRule>
    <cfRule type="expression" dxfId="117" priority="22">
      <formula>AND($F19="Operational use")</formula>
    </cfRule>
  </conditionalFormatting>
  <conditionalFormatting sqref="E19:E274">
    <cfRule type="expression" dxfId="116" priority="5">
      <formula>AND($A19="Waste-in",$E19="Allowable rebate claim")</formula>
    </cfRule>
    <cfRule type="expression" dxfId="115" priority="6">
      <formula>AND($J19="Cover material",$E19="Allowable rebate claim")</formula>
    </cfRule>
  </conditionalFormatting>
  <conditionalFormatting sqref="L19:L274">
    <cfRule type="expression" dxfId="114" priority="23">
      <formula>AND($E19&lt;&gt;"Not levied",$F19="Operational use")</formula>
    </cfRule>
    <cfRule type="expression" dxfId="113" priority="24">
      <formula>AND($E19&lt;&gt;"Not levied",$F19="Temporary Storage (operational use)")</formula>
    </cfRule>
  </conditionalFormatting>
  <conditionalFormatting sqref="O7:T16 O18:T18 O17:S17">
    <cfRule type="expression" dxfId="112" priority="20">
      <formula>ISEVEN(ROW())</formula>
    </cfRule>
  </conditionalFormatting>
  <conditionalFormatting sqref="R21:T24">
    <cfRule type="expression" dxfId="111" priority="19">
      <formula>ISEVEN(ROW())</formula>
    </cfRule>
  </conditionalFormatting>
  <conditionalFormatting sqref="J19:K274">
    <cfRule type="expression" dxfId="110" priority="12">
      <formula>AND($E19="Not levied",$F19="Temporary Storage (operational use)",$J19="Cover material")</formula>
    </cfRule>
    <cfRule type="expression" dxfId="109" priority="15">
      <formula>AND($E19="Not levied",$F19="Operational use",$J19="Cover material")</formula>
    </cfRule>
    <cfRule type="expression" dxfId="108" priority="21">
      <formula>AND($E19="Not levied",$F19="Operational use",$J19="Internal haul roads")</formula>
    </cfRule>
  </conditionalFormatting>
  <conditionalFormatting sqref="K19:L274">
    <cfRule type="expression" dxfId="107" priority="16">
      <formula>AND($E19="Not levied",$F19="Temporary Storage (operational use)",$J19="Internal haul roads")</formula>
    </cfRule>
  </conditionalFormatting>
  <conditionalFormatting sqref="R37">
    <cfRule type="cellIs" dxfId="106" priority="3" operator="greaterThan">
      <formula>$S$37</formula>
    </cfRule>
  </conditionalFormatting>
  <conditionalFormatting sqref="T17">
    <cfRule type="expression" dxfId="105" priority="2">
      <formula>ISEVEN(ROW())</formula>
    </cfRule>
  </conditionalFormatting>
  <dataValidations count="2">
    <dataValidation type="list" allowBlank="1" showInputMessage="1" showErrorMessage="1" sqref="A19:A274" xr:uid="{5D23E155-8678-4AE7-A402-953714A4C18B}">
      <formula1>MatFlow</formula1>
    </dataValidation>
    <dataValidation type="list" allowBlank="1" showInputMessage="1" showErrorMessage="1" sqref="B19:B274" xr:uid="{1144775A-9C4F-4552-9F0A-0198B0F94367}">
      <formula1>WasteStream</formula1>
    </dataValidation>
  </dataValidations>
  <pageMargins left="0.7" right="0.7" top="0.75" bottom="0.75" header="0.3" footer="0.3"/>
  <pageSetup paperSize="9" orientation="portrait" r:id="rId1"/>
  <headerFooter>
    <oddHeader>&amp;C&amp;"Calibri"&amp;10&amp;K000000 OFFICIAL &amp;1#_x000D_</oddHead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1" id="{4A6017A1-71D6-4930-8CB7-0878D2CF7573}">
            <xm:f>AND($E19="Not levied",$F19="Temporary Storage (operational use)",$J19="Cover material",$K19=MatClass!$AE$4)</xm:f>
            <x14:dxf>
              <fill>
                <patternFill>
                  <bgColor rgb="FF92D050"/>
                </patternFill>
              </fill>
            </x14:dxf>
          </x14:cfRule>
          <x14:cfRule type="expression" priority="14" id="{52120DB7-6931-4E3F-8F54-368E2E0598B3}">
            <xm:f>AND($E19="Not levied",$F19="Operational use",$J19="Cover material",$K19=MatClass!$AE$4)</xm:f>
            <x14:dxf>
              <fill>
                <patternFill>
                  <bgColor rgb="FF92D050"/>
                </patternFill>
              </fill>
            </x14:dxf>
          </x14:cfRule>
          <x14:cfRule type="expression" priority="18" id="{5ECD3AE7-30C0-4EF2-94B3-ACC92F160635}">
            <xm:f>AND($E19="Not levied",$F19="Operational use",$J19="Internal haul roads",$K19=MatClass!$AE$3)</xm:f>
            <x14:dxf>
              <fill>
                <patternFill>
                  <bgColor rgb="FF92D050"/>
                </patternFill>
              </fill>
            </x14:dxf>
          </x14:cfRule>
          <xm:sqref>J19:K274</xm:sqref>
        </x14:conditionalFormatting>
        <x14:conditionalFormatting xmlns:xm="http://schemas.microsoft.com/office/excel/2006/main">
          <x14:cfRule type="expression" priority="17" id="{5C776FBC-E75C-4F54-B31A-082D4E8B29CC}">
            <xm:f>AND($E19="Not levied",$F19="Temporary Storage (operational use)",$K19,"Internal haul roads",$K19=MatClass!$AE$3)</xm:f>
            <x14:dxf>
              <fill>
                <patternFill>
                  <bgColor rgb="FFFFC000"/>
                </patternFill>
              </fill>
            </x14:dxf>
          </x14:cfRule>
          <xm:sqref>K19:L274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B35324E1-34C8-4DDE-89D8-64343999E436}">
          <x14:formula1>
            <xm:f>MatClass!$AE$3:$AE$5</xm:f>
          </x14:formula1>
          <xm:sqref>K19:K307</xm:sqref>
        </x14:dataValidation>
        <x14:dataValidation type="list" allowBlank="1" showInputMessage="1" showErrorMessage="1" xr:uid="{E77D2845-6F60-4FC3-BB28-05F02FAF1758}">
          <x14:formula1>
            <xm:f>MatClass!$Y$3:$Y$5</xm:f>
          </x14:formula1>
          <xm:sqref>C19:C274</xm:sqref>
        </x14:dataValidation>
        <x14:dataValidation type="list" allowBlank="1" showInputMessage="1" showErrorMessage="1" xr:uid="{A28C2B58-F269-4057-819A-7400947E3584}">
          <x14:formula1>
            <xm:f>MatClass!$Z$3:$Z$11</xm:f>
          </x14:formula1>
          <xm:sqref>E19:E274</xm:sqref>
        </x14:dataValidation>
        <x14:dataValidation type="list" allowBlank="1" showInputMessage="1" showErrorMessage="1" xr:uid="{242B0F59-6205-429C-A5D5-579A6FC7DF43}">
          <x14:formula1>
            <xm:f>MatClass!$AB$3:$AB$11</xm:f>
          </x14:formula1>
          <xm:sqref>I19:I274</xm:sqref>
        </x14:dataValidation>
        <x14:dataValidation type="list" allowBlank="1" showInputMessage="1" showErrorMessage="1" xr:uid="{D4152831-A029-4614-AC95-053B90B28E1F}">
          <x14:formula1>
            <xm:f>MatClass!$AC$3:$AC$9</xm:f>
          </x14:formula1>
          <xm:sqref>G19:G274</xm:sqref>
        </x14:dataValidation>
        <x14:dataValidation type="list" allowBlank="1" showInputMessage="1" showErrorMessage="1" xr:uid="{9DE7B106-E2A8-4306-9397-C35158C4FF7C}">
          <x14:formula1>
            <xm:f>MatClass!$AA$3:$AA$7</xm:f>
          </x14:formula1>
          <xm:sqref>F19:F274</xm:sqref>
        </x14:dataValidation>
        <x14:dataValidation type="list" allowBlank="1" showInputMessage="1" showErrorMessage="1" xr:uid="{AB6EDCAC-BC92-4C8C-836A-7E486E045FF5}">
          <x14:formula1>
            <xm:f>MatClass!$AD$3:$AD$7</xm:f>
          </x14:formula1>
          <xm:sqref>J19:J274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99CC4-9111-488F-8CAE-463CBEFCA37E}">
  <sheetPr codeName="Sheet4"/>
  <dimension ref="A1:AE131"/>
  <sheetViews>
    <sheetView topLeftCell="K1" workbookViewId="0">
      <selection activeCell="AE3" sqref="AE3"/>
    </sheetView>
  </sheetViews>
  <sheetFormatPr defaultRowHeight="14.25" outlineLevelCol="1" x14ac:dyDescent="0.45"/>
  <cols>
    <col min="1" max="1" width="8.73046875" hidden="1" customWidth="1" outlineLevel="1"/>
    <col min="2" max="2" width="20" hidden="1" customWidth="1" outlineLevel="1"/>
    <col min="3" max="3" width="57.265625" hidden="1" customWidth="1" outlineLevel="1"/>
    <col min="4" max="4" width="14.59765625" hidden="1" customWidth="1" outlineLevel="1"/>
    <col min="5" max="5" width="8.73046875" hidden="1" customWidth="1" outlineLevel="1"/>
    <col min="6" max="6" width="14.59765625" hidden="1" customWidth="1" outlineLevel="1"/>
    <col min="7" max="8" width="8.73046875" hidden="1" customWidth="1" outlineLevel="1"/>
    <col min="9" max="9" width="23.86328125" hidden="1" customWidth="1" outlineLevel="1"/>
    <col min="10" max="10" width="8.73046875" hidden="1" customWidth="1" outlineLevel="1"/>
    <col min="11" max="11" width="8.73046875" collapsed="1"/>
    <col min="13" max="13" width="14.1328125" customWidth="1"/>
    <col min="14" max="14" width="21.86328125" customWidth="1"/>
    <col min="15" max="15" width="6.86328125" hidden="1" customWidth="1" outlineLevel="1"/>
    <col min="16" max="16" width="13.59765625" hidden="1" customWidth="1" outlineLevel="1"/>
    <col min="17" max="17" width="20.1328125" hidden="1" customWidth="1" outlineLevel="1"/>
    <col min="18" max="18" width="22" hidden="1" customWidth="1" outlineLevel="1"/>
    <col min="19" max="19" width="3" hidden="1" customWidth="1" outlineLevel="1"/>
    <col min="20" max="20" width="31" hidden="1" customWidth="1" outlineLevel="1"/>
    <col min="21" max="21" width="8.73046875" hidden="1" customWidth="1" outlineLevel="1"/>
    <col min="22" max="22" width="17.86328125" hidden="1" customWidth="1" outlineLevel="1"/>
    <col min="23" max="24" width="16" hidden="1" customWidth="1" outlineLevel="1"/>
    <col min="25" max="25" width="17.1328125" customWidth="1" collapsed="1"/>
    <col min="26" max="26" width="24.3984375" customWidth="1"/>
    <col min="27" max="27" width="28.265625" customWidth="1"/>
    <col min="28" max="28" width="12.3984375" customWidth="1"/>
    <col min="29" max="29" width="16.265625" customWidth="1"/>
    <col min="30" max="30" width="14.1328125" customWidth="1"/>
    <col min="31" max="31" width="15.59765625" customWidth="1"/>
  </cols>
  <sheetData>
    <row r="1" spans="1:31" x14ac:dyDescent="0.45">
      <c r="O1" t="s">
        <v>274</v>
      </c>
      <c r="T1" s="28"/>
      <c r="U1" s="28"/>
      <c r="V1" s="28"/>
      <c r="W1" s="28"/>
    </row>
    <row r="2" spans="1:31" ht="14.65" thickBot="1" x14ac:dyDescent="0.5">
      <c r="A2" t="s">
        <v>275</v>
      </c>
      <c r="B2" t="s">
        <v>276</v>
      </c>
      <c r="C2" t="s">
        <v>277</v>
      </c>
      <c r="D2" t="s">
        <v>278</v>
      </c>
      <c r="E2" t="s">
        <v>279</v>
      </c>
      <c r="F2" t="s">
        <v>280</v>
      </c>
      <c r="G2" t="s">
        <v>281</v>
      </c>
      <c r="H2" t="s">
        <v>282</v>
      </c>
      <c r="I2" t="s">
        <v>283</v>
      </c>
      <c r="L2" s="9" t="s">
        <v>284</v>
      </c>
      <c r="M2" s="3" t="s">
        <v>126</v>
      </c>
      <c r="N2" s="3" t="s">
        <v>127</v>
      </c>
      <c r="O2" s="3" t="s">
        <v>285</v>
      </c>
      <c r="P2" s="3" t="s">
        <v>286</v>
      </c>
      <c r="Q2" s="3" t="s">
        <v>287</v>
      </c>
      <c r="R2" s="3" t="s">
        <v>288</v>
      </c>
      <c r="T2" s="8" t="s">
        <v>289</v>
      </c>
      <c r="V2" s="21" t="s">
        <v>290</v>
      </c>
      <c r="W2" s="20" t="s">
        <v>291</v>
      </c>
      <c r="Y2" s="3" t="s">
        <v>128</v>
      </c>
      <c r="Z2" s="3" t="s">
        <v>129</v>
      </c>
      <c r="AA2" s="3" t="s">
        <v>130</v>
      </c>
      <c r="AB2" s="4" t="s">
        <v>131</v>
      </c>
      <c r="AC2" s="4" t="s">
        <v>132</v>
      </c>
      <c r="AD2" s="27" t="s">
        <v>66</v>
      </c>
      <c r="AE2" s="27" t="s">
        <v>133</v>
      </c>
    </row>
    <row r="3" spans="1:31" x14ac:dyDescent="0.45">
      <c r="A3">
        <v>1</v>
      </c>
      <c r="B3" s="11" t="s">
        <v>292</v>
      </c>
      <c r="C3" s="11" t="s">
        <v>293</v>
      </c>
      <c r="D3" s="11" t="s">
        <v>294</v>
      </c>
      <c r="E3" t="s">
        <v>295</v>
      </c>
      <c r="F3" t="s">
        <v>296</v>
      </c>
      <c r="G3" t="s">
        <v>296</v>
      </c>
      <c r="H3" t="s">
        <v>296</v>
      </c>
      <c r="I3" s="11" t="str">
        <f>IF(G3="yes","Reportable Priority Waste",IF(F3="yes","Priority Waste","other"))</f>
        <v>Reportable Priority Waste</v>
      </c>
      <c r="K3">
        <v>1</v>
      </c>
      <c r="L3" t="s">
        <v>297</v>
      </c>
      <c r="M3" s="5" t="s">
        <v>134</v>
      </c>
      <c r="N3" s="5" t="s">
        <v>298</v>
      </c>
      <c r="O3" s="18" t="e">
        <f>IF(OR(#REF!="Municipal Waste",#REF!="Industrial Waste"),"Other",#REF!)</f>
        <v>#REF!</v>
      </c>
      <c r="P3" s="18" t="e" cm="1">
        <f t="array" ref="P3">_xlfn._xlws.SORT(_xlfn.UNIQUE(_xlfn._xlws.FILTER(Section_a,StreamFilter_a=O3)))</f>
        <v>#REF!</v>
      </c>
      <c r="Q3" s="18" t="e" cm="1">
        <f t="array" ref="Q3">_xlfn._xlws.SORT(_xlfn._xlws.FILTER(Description_a,Section_a=#REF!))</f>
        <v>#REF!</v>
      </c>
      <c r="R3" s="18" t="str" cm="1">
        <f t="array" ref="R3:R24">Section_n</f>
        <v xml:space="preserve">Acids  </v>
      </c>
      <c r="T3" s="1" t="s">
        <v>299</v>
      </c>
      <c r="V3" t="str" cm="1">
        <f t="array" ref="V3:V20">_xlfn._xlws.FILTER(T3:T73,U3:U73="i")</f>
        <v>Battery - lead acid</v>
      </c>
      <c r="W3" t="str" cm="1">
        <f t="array" ref="W3:W9">_xlfn._xlws.FILTER(T3:T73,U3:U73="o")</f>
        <v>Quarried materials eg gravels</v>
      </c>
      <c r="Y3" s="5" t="s">
        <v>20</v>
      </c>
      <c r="Z3" s="31" t="s">
        <v>21</v>
      </c>
      <c r="AA3" s="31" t="s">
        <v>22</v>
      </c>
      <c r="AB3" s="32" t="s">
        <v>50</v>
      </c>
      <c r="AC3" s="35" t="s">
        <v>49</v>
      </c>
      <c r="AD3" s="37" t="s">
        <v>69</v>
      </c>
      <c r="AE3" s="37" t="s">
        <v>70</v>
      </c>
    </row>
    <row r="4" spans="1:31" x14ac:dyDescent="0.45">
      <c r="A4">
        <v>2</v>
      </c>
      <c r="B4" s="12" t="s">
        <v>292</v>
      </c>
      <c r="C4" s="12" t="s">
        <v>300</v>
      </c>
      <c r="D4" s="12" t="s">
        <v>301</v>
      </c>
      <c r="E4" t="s">
        <v>295</v>
      </c>
      <c r="F4" t="s">
        <v>296</v>
      </c>
      <c r="G4" t="s">
        <v>296</v>
      </c>
      <c r="H4" t="s">
        <v>296</v>
      </c>
      <c r="I4" s="12" t="str">
        <f t="shared" ref="I4:I67" si="0">IF(G4="yes","Reportable Priority Waste",IF(F4="yes","Priority Waste","other"))</f>
        <v>Reportable Priority Waste</v>
      </c>
      <c r="K4">
        <v>2</v>
      </c>
      <c r="L4" t="s">
        <v>302</v>
      </c>
      <c r="M4" s="6" t="s">
        <v>135</v>
      </c>
      <c r="N4" s="6" t="s">
        <v>23</v>
      </c>
      <c r="O4" s="18"/>
      <c r="P4" s="18"/>
      <c r="Q4" s="18"/>
      <c r="R4" s="18" t="str">
        <v xml:space="preserve">Alkaline Wastes </v>
      </c>
      <c r="T4" s="1" t="s">
        <v>303</v>
      </c>
      <c r="V4" t="str">
        <v xml:space="preserve">Battery - other </v>
      </c>
      <c r="W4" t="str">
        <v>Onsite excavated</v>
      </c>
      <c r="Y4" s="6" t="s">
        <v>24</v>
      </c>
      <c r="Z4" s="6" t="s">
        <v>25</v>
      </c>
      <c r="AA4" s="49" t="s">
        <v>26</v>
      </c>
      <c r="AB4" s="34" t="s">
        <v>52</v>
      </c>
      <c r="AC4" s="36" t="s">
        <v>51</v>
      </c>
      <c r="AD4" s="38" t="s">
        <v>71</v>
      </c>
      <c r="AE4" s="38" t="s">
        <v>72</v>
      </c>
    </row>
    <row r="5" spans="1:31" ht="14.65" thickBot="1" x14ac:dyDescent="0.5">
      <c r="A5">
        <v>3</v>
      </c>
      <c r="B5" s="12" t="s">
        <v>292</v>
      </c>
      <c r="C5" s="12" t="s">
        <v>304</v>
      </c>
      <c r="D5" s="12" t="s">
        <v>305</v>
      </c>
      <c r="E5" t="s">
        <v>295</v>
      </c>
      <c r="F5" t="s">
        <v>296</v>
      </c>
      <c r="G5" t="s">
        <v>296</v>
      </c>
      <c r="H5" t="s">
        <v>296</v>
      </c>
      <c r="I5" s="12" t="str">
        <f t="shared" si="0"/>
        <v>Reportable Priority Waste</v>
      </c>
      <c r="K5">
        <v>3</v>
      </c>
      <c r="L5" t="s">
        <v>306</v>
      </c>
      <c r="M5" s="6" t="s">
        <v>136</v>
      </c>
      <c r="N5" s="6" t="s">
        <v>27</v>
      </c>
      <c r="O5" s="18"/>
      <c r="P5" s="18"/>
      <c r="Q5" s="18"/>
      <c r="R5" s="18" t="str">
        <v>Clinical and pharmaceuti cal wastes</v>
      </c>
      <c r="T5" s="1" t="s">
        <v>307</v>
      </c>
      <c r="V5" t="str">
        <v>Carpet</v>
      </c>
      <c r="W5" t="str">
        <v>Reclaimed asphalt pavement (RAP)</v>
      </c>
      <c r="Y5" s="7" t="s">
        <v>28</v>
      </c>
      <c r="Z5" s="6" t="s">
        <v>29</v>
      </c>
      <c r="AA5" s="49" t="s">
        <v>30</v>
      </c>
      <c r="AB5" s="34" t="s">
        <v>54</v>
      </c>
      <c r="AC5" s="36" t="s">
        <v>53</v>
      </c>
      <c r="AD5" s="38" t="s">
        <v>73</v>
      </c>
      <c r="AE5" s="39"/>
    </row>
    <row r="6" spans="1:31" ht="14.65" thickBot="1" x14ac:dyDescent="0.5">
      <c r="A6">
        <v>4</v>
      </c>
      <c r="B6" s="12" t="s">
        <v>308</v>
      </c>
      <c r="C6" s="12" t="s">
        <v>309</v>
      </c>
      <c r="D6" s="12" t="s">
        <v>310</v>
      </c>
      <c r="E6" t="s">
        <v>295</v>
      </c>
      <c r="F6" t="s">
        <v>296</v>
      </c>
      <c r="G6" t="s">
        <v>296</v>
      </c>
      <c r="H6" t="s">
        <v>296</v>
      </c>
      <c r="I6" s="12" t="str">
        <f t="shared" si="0"/>
        <v>Reportable Priority Waste</v>
      </c>
      <c r="K6">
        <v>4</v>
      </c>
      <c r="L6" t="s">
        <v>174</v>
      </c>
      <c r="M6" s="7" t="s">
        <v>137</v>
      </c>
      <c r="N6" s="6" t="s">
        <v>55</v>
      </c>
      <c r="O6" s="18"/>
      <c r="P6" s="18"/>
      <c r="Q6" s="18"/>
      <c r="R6" s="18" t="str">
        <v xml:space="preserve">Cyanides </v>
      </c>
      <c r="T6" s="1" t="s">
        <v>311</v>
      </c>
      <c r="V6" t="str">
        <v>Co-mingled recyclables</v>
      </c>
      <c r="W6" t="str">
        <v>Refuse Derived fuel/Solid recovered fuel</v>
      </c>
      <c r="Z6" s="6" t="s">
        <v>32</v>
      </c>
      <c r="AA6" s="49" t="s">
        <v>33</v>
      </c>
      <c r="AB6" s="34" t="s">
        <v>57</v>
      </c>
      <c r="AC6" s="34" t="s">
        <v>56</v>
      </c>
      <c r="AD6" s="38" t="s">
        <v>74</v>
      </c>
    </row>
    <row r="7" spans="1:31" ht="14.65" thickBot="1" x14ac:dyDescent="0.5">
      <c r="A7">
        <v>5</v>
      </c>
      <c r="B7" s="12" t="s">
        <v>312</v>
      </c>
      <c r="C7" s="12" t="s">
        <v>313</v>
      </c>
      <c r="D7" s="12" t="s">
        <v>314</v>
      </c>
      <c r="E7" t="s">
        <v>295</v>
      </c>
      <c r="F7" t="s">
        <v>296</v>
      </c>
      <c r="G7" t="s">
        <v>296</v>
      </c>
      <c r="H7" t="s">
        <v>296</v>
      </c>
      <c r="I7" s="12" t="str">
        <f t="shared" si="0"/>
        <v>Reportable Priority Waste</v>
      </c>
      <c r="K7">
        <v>5</v>
      </c>
      <c r="N7" s="6" t="s">
        <v>34</v>
      </c>
      <c r="O7" s="18"/>
      <c r="P7" s="18"/>
      <c r="Q7" s="18"/>
      <c r="R7" s="18" t="str">
        <v xml:space="preserve">Glass      </v>
      </c>
      <c r="T7" s="1" t="s">
        <v>315</v>
      </c>
      <c r="V7" t="str">
        <v>E-waste</v>
      </c>
      <c r="W7" t="str">
        <v>Waste derived fill</v>
      </c>
      <c r="Z7" s="6" t="s">
        <v>35</v>
      </c>
      <c r="AA7" s="49" t="s">
        <v>36</v>
      </c>
      <c r="AB7" s="34" t="s">
        <v>59</v>
      </c>
      <c r="AC7" s="34" t="s">
        <v>58</v>
      </c>
      <c r="AD7" s="39" t="s">
        <v>75</v>
      </c>
    </row>
    <row r="8" spans="1:31" x14ac:dyDescent="0.45">
      <c r="A8">
        <v>6</v>
      </c>
      <c r="B8" s="12" t="s">
        <v>316</v>
      </c>
      <c r="C8" s="12" t="s">
        <v>317</v>
      </c>
      <c r="D8" s="12" t="s">
        <v>318</v>
      </c>
      <c r="E8" t="s">
        <v>295</v>
      </c>
      <c r="F8" t="s">
        <v>296</v>
      </c>
      <c r="G8" t="s">
        <v>296</v>
      </c>
      <c r="H8" t="s">
        <v>296</v>
      </c>
      <c r="I8" s="12" t="str">
        <f t="shared" si="0"/>
        <v>Reportable Priority Waste</v>
      </c>
      <c r="K8">
        <v>6</v>
      </c>
      <c r="N8" s="6" t="s">
        <v>37</v>
      </c>
      <c r="O8" s="18"/>
      <c r="P8" s="18"/>
      <c r="Q8" s="18"/>
      <c r="R8" s="18" t="str">
        <v xml:space="preserve">Industrial washwaters and wastewaters </v>
      </c>
      <c r="T8" s="17" t="s">
        <v>319</v>
      </c>
      <c r="U8" t="s">
        <v>320</v>
      </c>
      <c r="V8" t="str">
        <v>FOGO - food organics/garden organics</v>
      </c>
      <c r="W8" t="str">
        <v>Waste fill</v>
      </c>
      <c r="Z8" s="6" t="s">
        <v>321</v>
      </c>
      <c r="AB8" s="34" t="s">
        <v>61</v>
      </c>
      <c r="AC8" s="34" t="s">
        <v>55</v>
      </c>
    </row>
    <row r="9" spans="1:31" ht="14.65" thickBot="1" x14ac:dyDescent="0.5">
      <c r="A9">
        <v>7</v>
      </c>
      <c r="B9" s="12" t="s">
        <v>316</v>
      </c>
      <c r="C9" s="12" t="s">
        <v>322</v>
      </c>
      <c r="D9" s="12" t="s">
        <v>323</v>
      </c>
      <c r="E9" t="s">
        <v>295</v>
      </c>
      <c r="F9" t="s">
        <v>296</v>
      </c>
      <c r="G9" t="s">
        <v>296</v>
      </c>
      <c r="H9" t="s">
        <v>296</v>
      </c>
      <c r="I9" s="12" t="str">
        <f t="shared" si="0"/>
        <v>Reportable Priority Waste</v>
      </c>
      <c r="K9">
        <v>7</v>
      </c>
      <c r="N9" s="6" t="s">
        <v>39</v>
      </c>
      <c r="O9" s="18"/>
      <c r="P9" s="18"/>
      <c r="Q9" s="18"/>
      <c r="R9" s="18" t="str">
        <v xml:space="preserve">Inorganic Chemicals </v>
      </c>
      <c r="T9" s="17" t="s">
        <v>324</v>
      </c>
      <c r="U9" t="s">
        <v>320</v>
      </c>
      <c r="V9" t="str">
        <v>Mattresses</v>
      </c>
      <c r="W9" t="str">
        <v>Waste fines</v>
      </c>
      <c r="Z9" s="6" t="s">
        <v>325</v>
      </c>
      <c r="AB9" s="34" t="s">
        <v>62</v>
      </c>
      <c r="AC9" s="33" t="s">
        <v>42</v>
      </c>
    </row>
    <row r="10" spans="1:31" x14ac:dyDescent="0.45">
      <c r="A10">
        <v>8</v>
      </c>
      <c r="B10" s="12" t="s">
        <v>316</v>
      </c>
      <c r="C10" s="12" t="s">
        <v>326</v>
      </c>
      <c r="D10" s="12" t="s">
        <v>327</v>
      </c>
      <c r="E10" t="s">
        <v>295</v>
      </c>
      <c r="F10" t="s">
        <v>296</v>
      </c>
      <c r="G10" t="s">
        <v>296</v>
      </c>
      <c r="H10" t="s">
        <v>296</v>
      </c>
      <c r="I10" s="12" t="str">
        <f t="shared" si="0"/>
        <v>Reportable Priority Waste</v>
      </c>
      <c r="K10">
        <v>8</v>
      </c>
      <c r="N10" s="6" t="s">
        <v>40</v>
      </c>
      <c r="O10" s="18"/>
      <c r="P10" s="18"/>
      <c r="Q10" s="18"/>
      <c r="R10" s="18" t="str">
        <v xml:space="preserve">Leather and textiles, rubber excluding tyres </v>
      </c>
      <c r="T10" s="1" t="s">
        <v>328</v>
      </c>
      <c r="V10" t="str">
        <v>Mixed waste - commercial bins</v>
      </c>
      <c r="Z10" s="6" t="s">
        <v>41</v>
      </c>
      <c r="AB10" s="34" t="s">
        <v>63</v>
      </c>
    </row>
    <row r="11" spans="1:31" ht="14.65" thickBot="1" x14ac:dyDescent="0.5">
      <c r="A11">
        <v>9</v>
      </c>
      <c r="B11" s="12" t="s">
        <v>316</v>
      </c>
      <c r="C11" s="12" t="s">
        <v>329</v>
      </c>
      <c r="D11" s="12" t="s">
        <v>330</v>
      </c>
      <c r="E11" t="s">
        <v>295</v>
      </c>
      <c r="F11" t="s">
        <v>296</v>
      </c>
      <c r="G11" t="s">
        <v>296</v>
      </c>
      <c r="H11" t="s">
        <v>296</v>
      </c>
      <c r="I11" s="12" t="str">
        <f t="shared" si="0"/>
        <v>Reportable Priority Waste</v>
      </c>
      <c r="K11">
        <v>9</v>
      </c>
      <c r="N11" s="7" t="s">
        <v>42</v>
      </c>
      <c r="O11" s="18"/>
      <c r="P11" s="18"/>
      <c r="Q11" s="18"/>
      <c r="R11" s="18" t="str">
        <v xml:space="preserve">Masonry materials </v>
      </c>
      <c r="T11" s="1" t="s">
        <v>331</v>
      </c>
      <c r="V11" t="str">
        <v>Mixed waste - kerbside</v>
      </c>
      <c r="Z11" s="7" t="s">
        <v>43</v>
      </c>
      <c r="AB11" s="33" t="s">
        <v>64</v>
      </c>
    </row>
    <row r="12" spans="1:31" x14ac:dyDescent="0.45">
      <c r="A12">
        <v>10</v>
      </c>
      <c r="B12" s="12" t="s">
        <v>316</v>
      </c>
      <c r="C12" s="12" t="s">
        <v>332</v>
      </c>
      <c r="D12" s="12" t="s">
        <v>333</v>
      </c>
      <c r="E12" t="s">
        <v>295</v>
      </c>
      <c r="F12" t="s">
        <v>296</v>
      </c>
      <c r="G12" t="s">
        <v>296</v>
      </c>
      <c r="H12" t="s">
        <v>296</v>
      </c>
      <c r="I12" s="12" t="str">
        <f t="shared" si="0"/>
        <v>Reportable Priority Waste</v>
      </c>
      <c r="K12">
        <v>10</v>
      </c>
      <c r="O12" s="18"/>
      <c r="P12" s="18"/>
      <c r="Q12" s="18"/>
      <c r="R12" s="18" t="str">
        <v xml:space="preserve">Metals      </v>
      </c>
      <c r="T12" s="1" t="s">
        <v>334</v>
      </c>
      <c r="V12" t="str">
        <v>Mixed waste - hard waste</v>
      </c>
    </row>
    <row r="13" spans="1:31" x14ac:dyDescent="0.45">
      <c r="A13">
        <v>11</v>
      </c>
      <c r="B13" s="12" t="s">
        <v>316</v>
      </c>
      <c r="C13" s="12" t="s">
        <v>335</v>
      </c>
      <c r="D13" s="12" t="s">
        <v>336</v>
      </c>
      <c r="E13" t="s">
        <v>295</v>
      </c>
      <c r="F13" t="s">
        <v>296</v>
      </c>
      <c r="G13" t="s">
        <v>296</v>
      </c>
      <c r="H13" t="s">
        <v>296</v>
      </c>
      <c r="I13" s="12" t="str">
        <f t="shared" si="0"/>
        <v>Reportable Priority Waste</v>
      </c>
      <c r="K13">
        <v>11</v>
      </c>
      <c r="O13" s="18"/>
      <c r="P13" s="18"/>
      <c r="Q13" s="18"/>
      <c r="R13" s="18" t="str">
        <v xml:space="preserve">Misc- ellaneous </v>
      </c>
      <c r="T13" s="17" t="s">
        <v>337</v>
      </c>
      <c r="U13" t="s">
        <v>320</v>
      </c>
      <c r="V13" t="str">
        <v>Mixed waste - residuals</v>
      </c>
    </row>
    <row r="14" spans="1:31" x14ac:dyDescent="0.45">
      <c r="A14">
        <v>12</v>
      </c>
      <c r="B14" s="12" t="s">
        <v>316</v>
      </c>
      <c r="C14" s="12" t="s">
        <v>338</v>
      </c>
      <c r="D14" s="12" t="s">
        <v>339</v>
      </c>
      <c r="E14" t="s">
        <v>295</v>
      </c>
      <c r="F14" t="s">
        <v>296</v>
      </c>
      <c r="G14" t="s">
        <v>296</v>
      </c>
      <c r="H14" t="s">
        <v>296</v>
      </c>
      <c r="I14" s="12" t="str">
        <f t="shared" si="0"/>
        <v>Reportable Priority Waste</v>
      </c>
      <c r="K14">
        <v>12</v>
      </c>
      <c r="O14" s="18"/>
      <c r="P14" s="18"/>
      <c r="Q14" s="18"/>
      <c r="R14" s="18" t="str">
        <v xml:space="preserve">Oils, hydrocarbons and emulsions </v>
      </c>
      <c r="T14" s="1" t="s">
        <v>340</v>
      </c>
      <c r="V14" t="str">
        <v>Mixed waste - self-haul/drop-off</v>
      </c>
    </row>
    <row r="15" spans="1:31" x14ac:dyDescent="0.45">
      <c r="A15">
        <v>13</v>
      </c>
      <c r="B15" s="12" t="s">
        <v>316</v>
      </c>
      <c r="C15" s="12" t="s">
        <v>341</v>
      </c>
      <c r="D15" s="12" t="s">
        <v>342</v>
      </c>
      <c r="E15" t="s">
        <v>295</v>
      </c>
      <c r="F15" t="s">
        <v>296</v>
      </c>
      <c r="G15" t="s">
        <v>296</v>
      </c>
      <c r="H15" t="s">
        <v>296</v>
      </c>
      <c r="I15" s="12" t="str">
        <f t="shared" si="0"/>
        <v>Reportable Priority Waste</v>
      </c>
      <c r="K15">
        <v>13</v>
      </c>
      <c r="O15" s="18"/>
      <c r="P15" s="18"/>
      <c r="Q15" s="18"/>
      <c r="R15" s="18" t="str">
        <v xml:space="preserve">Organic chemicals </v>
      </c>
      <c r="T15" s="1" t="s">
        <v>343</v>
      </c>
      <c r="V15" t="str">
        <v>Mixed waste - skip bin</v>
      </c>
    </row>
    <row r="16" spans="1:31" x14ac:dyDescent="0.45">
      <c r="A16">
        <v>14</v>
      </c>
      <c r="B16" s="12" t="s">
        <v>316</v>
      </c>
      <c r="C16" s="12" t="s">
        <v>344</v>
      </c>
      <c r="D16" s="12" t="s">
        <v>345</v>
      </c>
      <c r="E16" t="s">
        <v>295</v>
      </c>
      <c r="F16" t="s">
        <v>296</v>
      </c>
      <c r="G16" t="s">
        <v>296</v>
      </c>
      <c r="H16" t="s">
        <v>296</v>
      </c>
      <c r="I16" s="12" t="str">
        <f t="shared" si="0"/>
        <v>Reportable Priority Waste</v>
      </c>
      <c r="K16">
        <v>14</v>
      </c>
      <c r="O16" s="18"/>
      <c r="P16" s="18"/>
      <c r="Q16" s="18"/>
      <c r="R16" s="18" t="str">
        <v xml:space="preserve">Organic Solvents </v>
      </c>
      <c r="T16" s="17" t="s">
        <v>346</v>
      </c>
      <c r="U16" t="s">
        <v>320</v>
      </c>
      <c r="V16" t="str">
        <v>Paper/cardboard - mixed</v>
      </c>
    </row>
    <row r="17" spans="1:22" x14ac:dyDescent="0.45">
      <c r="A17">
        <v>15</v>
      </c>
      <c r="B17" s="12" t="s">
        <v>316</v>
      </c>
      <c r="C17" s="12" t="s">
        <v>347</v>
      </c>
      <c r="D17" s="12" t="s">
        <v>348</v>
      </c>
      <c r="E17" t="s">
        <v>295</v>
      </c>
      <c r="F17" t="s">
        <v>296</v>
      </c>
      <c r="G17" t="s">
        <v>296</v>
      </c>
      <c r="H17" t="s">
        <v>296</v>
      </c>
      <c r="I17" s="12" t="str">
        <f t="shared" si="0"/>
        <v>Reportable Priority Waste</v>
      </c>
      <c r="K17">
        <v>15</v>
      </c>
      <c r="O17" s="18"/>
      <c r="P17" s="18"/>
      <c r="Q17" s="18"/>
      <c r="R17" s="18" t="str">
        <v>Paints, lacquers, varnish, resins, inks, dyes, pigments, adhesives</v>
      </c>
      <c r="T17" s="1" t="s">
        <v>349</v>
      </c>
      <c r="V17" t="str">
        <v>Radioactive waste</v>
      </c>
    </row>
    <row r="18" spans="1:22" x14ac:dyDescent="0.45">
      <c r="A18">
        <v>16</v>
      </c>
      <c r="B18" s="12" t="s">
        <v>316</v>
      </c>
      <c r="C18" s="12" t="s">
        <v>350</v>
      </c>
      <c r="D18" s="12" t="s">
        <v>351</v>
      </c>
      <c r="E18" t="s">
        <v>295</v>
      </c>
      <c r="F18" t="s">
        <v>296</v>
      </c>
      <c r="G18" t="s">
        <v>296</v>
      </c>
      <c r="H18" t="s">
        <v>296</v>
      </c>
      <c r="I18" s="12" t="str">
        <f t="shared" si="0"/>
        <v>Reportable Priority Waste</v>
      </c>
      <c r="K18">
        <v>16</v>
      </c>
      <c r="O18" s="18"/>
      <c r="P18" s="18"/>
      <c r="Q18" s="18"/>
      <c r="R18" s="18" t="str">
        <v xml:space="preserve">Paper and cardboard      </v>
      </c>
      <c r="T18" s="1" t="s">
        <v>49</v>
      </c>
      <c r="V18" t="str">
        <v>Road profilings</v>
      </c>
    </row>
    <row r="19" spans="1:22" x14ac:dyDescent="0.45">
      <c r="A19">
        <v>17</v>
      </c>
      <c r="B19" s="12" t="s">
        <v>316</v>
      </c>
      <c r="C19" s="12" t="s">
        <v>352</v>
      </c>
      <c r="D19" s="12" t="s">
        <v>353</v>
      </c>
      <c r="E19" t="s">
        <v>295</v>
      </c>
      <c r="F19" t="s">
        <v>296</v>
      </c>
      <c r="G19" t="s">
        <v>296</v>
      </c>
      <c r="H19" t="s">
        <v>296</v>
      </c>
      <c r="I19" s="12" t="str">
        <f t="shared" si="0"/>
        <v>Reportable Priority Waste</v>
      </c>
      <c r="K19">
        <v>17</v>
      </c>
      <c r="O19" s="18"/>
      <c r="P19" s="18"/>
      <c r="Q19" s="18"/>
      <c r="R19" s="18" t="str">
        <v xml:space="preserve">Pesticides including herbicides and insecticides </v>
      </c>
      <c r="T19" s="1" t="s">
        <v>354</v>
      </c>
      <c r="V19" t="str">
        <v>Street sweepings</v>
      </c>
    </row>
    <row r="20" spans="1:22" x14ac:dyDescent="0.45">
      <c r="A20">
        <v>18</v>
      </c>
      <c r="B20" s="12" t="s">
        <v>316</v>
      </c>
      <c r="C20" s="12" t="s">
        <v>355</v>
      </c>
      <c r="D20" s="12" t="s">
        <v>356</v>
      </c>
      <c r="E20" t="s">
        <v>295</v>
      </c>
      <c r="F20" t="s">
        <v>296</v>
      </c>
      <c r="G20" t="s">
        <v>296</v>
      </c>
      <c r="H20" t="s">
        <v>296</v>
      </c>
      <c r="I20" s="12" t="str">
        <f t="shared" si="0"/>
        <v>Reportable Priority Waste</v>
      </c>
      <c r="K20">
        <v>18</v>
      </c>
      <c r="O20" s="18"/>
      <c r="P20" s="18"/>
      <c r="Q20" s="18"/>
      <c r="R20" s="18" t="str">
        <v xml:space="preserve">Plastic       </v>
      </c>
      <c r="T20" s="1" t="s">
        <v>357</v>
      </c>
      <c r="V20" t="str">
        <v>Whitegoods</v>
      </c>
    </row>
    <row r="21" spans="1:22" x14ac:dyDescent="0.45">
      <c r="A21">
        <v>19</v>
      </c>
      <c r="B21" s="12" t="s">
        <v>316</v>
      </c>
      <c r="C21" s="12" t="s">
        <v>358</v>
      </c>
      <c r="D21" s="12" t="s">
        <v>359</v>
      </c>
      <c r="E21" t="s">
        <v>295</v>
      </c>
      <c r="F21" t="s">
        <v>296</v>
      </c>
      <c r="G21" t="s">
        <v>296</v>
      </c>
      <c r="H21" t="s">
        <v>296</v>
      </c>
      <c r="I21" s="12" t="str">
        <f t="shared" si="0"/>
        <v>Reportable Priority Waste</v>
      </c>
      <c r="K21">
        <v>19</v>
      </c>
      <c r="O21" s="18"/>
      <c r="P21" s="18"/>
      <c r="Q21" s="18"/>
      <c r="R21" s="18" t="str">
        <v xml:space="preserve">Putrescible/organic wastes </v>
      </c>
      <c r="T21" s="1" t="s">
        <v>360</v>
      </c>
    </row>
    <row r="22" spans="1:22" x14ac:dyDescent="0.45">
      <c r="A22">
        <v>20</v>
      </c>
      <c r="B22" s="12" t="s">
        <v>316</v>
      </c>
      <c r="C22" s="12" t="s">
        <v>361</v>
      </c>
      <c r="D22" s="12" t="s">
        <v>362</v>
      </c>
      <c r="E22" t="s">
        <v>295</v>
      </c>
      <c r="F22" t="s">
        <v>296</v>
      </c>
      <c r="G22" t="s">
        <v>296</v>
      </c>
      <c r="H22" t="s">
        <v>296</v>
      </c>
      <c r="I22" s="12" t="str">
        <f t="shared" si="0"/>
        <v>Reportable Priority Waste</v>
      </c>
      <c r="K22">
        <v>20</v>
      </c>
      <c r="O22" s="18"/>
      <c r="P22" s="18"/>
      <c r="Q22" s="18"/>
      <c r="R22" s="18" t="str">
        <v xml:space="preserve">Reactive Chemicals </v>
      </c>
      <c r="T22" s="1" t="s">
        <v>363</v>
      </c>
    </row>
    <row r="23" spans="1:22" x14ac:dyDescent="0.45">
      <c r="A23">
        <v>21</v>
      </c>
      <c r="B23" s="12" t="s">
        <v>316</v>
      </c>
      <c r="C23" s="12" t="s">
        <v>364</v>
      </c>
      <c r="D23" s="12" t="s">
        <v>365</v>
      </c>
      <c r="E23" t="s">
        <v>295</v>
      </c>
      <c r="F23" t="s">
        <v>296</v>
      </c>
      <c r="G23" t="s">
        <v>296</v>
      </c>
      <c r="H23" t="s">
        <v>296</v>
      </c>
      <c r="I23" s="12" t="str">
        <f t="shared" si="0"/>
        <v>Reportable Priority Waste</v>
      </c>
      <c r="K23">
        <v>21</v>
      </c>
      <c r="O23" s="18"/>
      <c r="P23" s="18"/>
      <c r="Q23" s="18"/>
      <c r="R23" s="18" t="str">
        <v xml:space="preserve">Solid and sludge wastes requiring special handling </v>
      </c>
      <c r="T23" s="17" t="s">
        <v>366</v>
      </c>
      <c r="U23" t="s">
        <v>320</v>
      </c>
    </row>
    <row r="24" spans="1:22" x14ac:dyDescent="0.45">
      <c r="A24">
        <v>22</v>
      </c>
      <c r="B24" s="12" t="s">
        <v>316</v>
      </c>
      <c r="C24" s="12" t="s">
        <v>367</v>
      </c>
      <c r="D24" s="12" t="s">
        <v>368</v>
      </c>
      <c r="E24" t="s">
        <v>295</v>
      </c>
      <c r="F24" t="s">
        <v>296</v>
      </c>
      <c r="G24" t="s">
        <v>296</v>
      </c>
      <c r="H24" t="s">
        <v>296</v>
      </c>
      <c r="I24" s="12" t="str">
        <f t="shared" si="0"/>
        <v>Reportable Priority Waste</v>
      </c>
      <c r="O24" s="18"/>
      <c r="P24" s="18"/>
      <c r="Q24" s="18"/>
      <c r="R24" s="18">
        <v>0</v>
      </c>
      <c r="T24" s="1" t="s">
        <v>369</v>
      </c>
    </row>
    <row r="25" spans="1:22" x14ac:dyDescent="0.45">
      <c r="A25">
        <v>23</v>
      </c>
      <c r="B25" s="12" t="s">
        <v>316</v>
      </c>
      <c r="C25" s="12" t="s">
        <v>370</v>
      </c>
      <c r="D25" s="12" t="s">
        <v>371</v>
      </c>
      <c r="E25" t="s">
        <v>295</v>
      </c>
      <c r="F25" t="s">
        <v>296</v>
      </c>
      <c r="G25" t="s">
        <v>296</v>
      </c>
      <c r="H25" t="s">
        <v>296</v>
      </c>
      <c r="I25" s="12" t="str">
        <f t="shared" si="0"/>
        <v>Reportable Priority Waste</v>
      </c>
      <c r="O25" s="18"/>
      <c r="P25" s="18"/>
      <c r="Q25" s="18"/>
      <c r="R25" s="18"/>
      <c r="T25" s="17" t="s">
        <v>372</v>
      </c>
      <c r="U25" t="s">
        <v>320</v>
      </c>
    </row>
    <row r="26" spans="1:22" x14ac:dyDescent="0.45">
      <c r="A26">
        <v>24</v>
      </c>
      <c r="B26" s="12" t="s">
        <v>316</v>
      </c>
      <c r="C26" s="12" t="s">
        <v>373</v>
      </c>
      <c r="D26" s="12" t="s">
        <v>374</v>
      </c>
      <c r="E26" t="s">
        <v>295</v>
      </c>
      <c r="F26" t="s">
        <v>296</v>
      </c>
      <c r="G26" t="s">
        <v>296</v>
      </c>
      <c r="H26" t="s">
        <v>296</v>
      </c>
      <c r="I26" s="12" t="str">
        <f t="shared" si="0"/>
        <v>Reportable Priority Waste</v>
      </c>
      <c r="M26" s="15"/>
      <c r="T26" s="1" t="s">
        <v>375</v>
      </c>
    </row>
    <row r="27" spans="1:22" x14ac:dyDescent="0.45">
      <c r="A27">
        <v>25</v>
      </c>
      <c r="B27" s="12" t="s">
        <v>316</v>
      </c>
      <c r="C27" s="12" t="s">
        <v>376</v>
      </c>
      <c r="D27" s="12" t="s">
        <v>377</v>
      </c>
      <c r="E27" t="s">
        <v>295</v>
      </c>
      <c r="F27" t="s">
        <v>296</v>
      </c>
      <c r="G27" t="s">
        <v>296</v>
      </c>
      <c r="H27" t="s">
        <v>296</v>
      </c>
      <c r="I27" s="12" t="str">
        <f t="shared" si="0"/>
        <v>Reportable Priority Waste</v>
      </c>
      <c r="T27" s="1" t="s">
        <v>378</v>
      </c>
    </row>
    <row r="28" spans="1:22" x14ac:dyDescent="0.45">
      <c r="A28">
        <v>26</v>
      </c>
      <c r="B28" s="12" t="s">
        <v>316</v>
      </c>
      <c r="C28" s="12" t="s">
        <v>379</v>
      </c>
      <c r="D28" s="12" t="s">
        <v>380</v>
      </c>
      <c r="E28" t="s">
        <v>295</v>
      </c>
      <c r="F28" t="s">
        <v>296</v>
      </c>
      <c r="G28" t="s">
        <v>296</v>
      </c>
      <c r="H28" t="s">
        <v>296</v>
      </c>
      <c r="I28" s="12" t="str">
        <f t="shared" si="0"/>
        <v>Reportable Priority Waste</v>
      </c>
      <c r="T28" s="1" t="s">
        <v>381</v>
      </c>
    </row>
    <row r="29" spans="1:22" x14ac:dyDescent="0.45">
      <c r="A29">
        <v>27</v>
      </c>
      <c r="B29" s="12" t="s">
        <v>316</v>
      </c>
      <c r="C29" s="12" t="s">
        <v>382</v>
      </c>
      <c r="D29" s="12" t="s">
        <v>383</v>
      </c>
      <c r="E29" t="s">
        <v>295</v>
      </c>
      <c r="F29" t="s">
        <v>296</v>
      </c>
      <c r="G29" t="s">
        <v>296</v>
      </c>
      <c r="H29" t="s">
        <v>296</v>
      </c>
      <c r="I29" s="12" t="str">
        <f t="shared" si="0"/>
        <v>Reportable Priority Waste</v>
      </c>
      <c r="T29" s="1" t="s">
        <v>384</v>
      </c>
    </row>
    <row r="30" spans="1:22" x14ac:dyDescent="0.45">
      <c r="A30">
        <v>28</v>
      </c>
      <c r="B30" s="12" t="s">
        <v>316</v>
      </c>
      <c r="C30" s="12" t="s">
        <v>385</v>
      </c>
      <c r="D30" s="12" t="s">
        <v>386</v>
      </c>
      <c r="E30" t="s">
        <v>295</v>
      </c>
      <c r="F30" t="s">
        <v>296</v>
      </c>
      <c r="G30" t="s">
        <v>296</v>
      </c>
      <c r="H30" t="s">
        <v>296</v>
      </c>
      <c r="I30" s="12" t="str">
        <f t="shared" si="0"/>
        <v>Reportable Priority Waste</v>
      </c>
      <c r="T30" s="1" t="s">
        <v>387</v>
      </c>
    </row>
    <row r="31" spans="1:22" x14ac:dyDescent="0.45">
      <c r="A31">
        <v>29</v>
      </c>
      <c r="B31" s="12" t="s">
        <v>316</v>
      </c>
      <c r="C31" s="12" t="s">
        <v>388</v>
      </c>
      <c r="D31" s="12" t="s">
        <v>389</v>
      </c>
      <c r="E31" t="s">
        <v>295</v>
      </c>
      <c r="F31" t="s">
        <v>296</v>
      </c>
      <c r="G31" t="s">
        <v>296</v>
      </c>
      <c r="H31" t="s">
        <v>296</v>
      </c>
      <c r="I31" s="12" t="str">
        <f t="shared" si="0"/>
        <v>Reportable Priority Waste</v>
      </c>
      <c r="T31" s="1" t="s">
        <v>390</v>
      </c>
    </row>
    <row r="32" spans="1:22" x14ac:dyDescent="0.45">
      <c r="A32">
        <v>30</v>
      </c>
      <c r="B32" s="12" t="s">
        <v>316</v>
      </c>
      <c r="C32" s="12" t="s">
        <v>391</v>
      </c>
      <c r="D32" s="12" t="s">
        <v>392</v>
      </c>
      <c r="E32" t="s">
        <v>295</v>
      </c>
      <c r="F32" t="s">
        <v>296</v>
      </c>
      <c r="G32" t="s">
        <v>296</v>
      </c>
      <c r="H32" t="s">
        <v>296</v>
      </c>
      <c r="I32" s="12" t="str">
        <f t="shared" si="0"/>
        <v>Reportable Priority Waste</v>
      </c>
      <c r="T32" s="1" t="s">
        <v>393</v>
      </c>
    </row>
    <row r="33" spans="1:21" x14ac:dyDescent="0.45">
      <c r="A33">
        <v>31</v>
      </c>
      <c r="B33" s="12" t="s">
        <v>316</v>
      </c>
      <c r="C33" s="12" t="s">
        <v>394</v>
      </c>
      <c r="D33" s="12" t="s">
        <v>395</v>
      </c>
      <c r="E33" t="s">
        <v>295</v>
      </c>
      <c r="F33" t="s">
        <v>296</v>
      </c>
      <c r="G33" t="s">
        <v>296</v>
      </c>
      <c r="H33" t="s">
        <v>296</v>
      </c>
      <c r="I33" s="12" t="str">
        <f t="shared" si="0"/>
        <v>Reportable Priority Waste</v>
      </c>
      <c r="T33" s="17" t="s">
        <v>396</v>
      </c>
      <c r="U33" t="s">
        <v>320</v>
      </c>
    </row>
    <row r="34" spans="1:21" x14ac:dyDescent="0.45">
      <c r="A34">
        <v>32</v>
      </c>
      <c r="B34" s="12" t="s">
        <v>397</v>
      </c>
      <c r="C34" s="12" t="s">
        <v>398</v>
      </c>
      <c r="D34" s="12" t="s">
        <v>399</v>
      </c>
      <c r="E34" t="s">
        <v>295</v>
      </c>
      <c r="F34" t="s">
        <v>296</v>
      </c>
      <c r="G34" t="s">
        <v>296</v>
      </c>
      <c r="H34" t="s">
        <v>296</v>
      </c>
      <c r="I34" s="12" t="str">
        <f t="shared" si="0"/>
        <v>Reportable Priority Waste</v>
      </c>
      <c r="T34" s="1" t="s">
        <v>400</v>
      </c>
    </row>
    <row r="35" spans="1:21" x14ac:dyDescent="0.45">
      <c r="A35">
        <v>33</v>
      </c>
      <c r="B35" s="12" t="s">
        <v>401</v>
      </c>
      <c r="C35" s="12" t="s">
        <v>402</v>
      </c>
      <c r="D35" s="12" t="s">
        <v>403</v>
      </c>
      <c r="E35" t="s">
        <v>295</v>
      </c>
      <c r="F35" t="s">
        <v>296</v>
      </c>
      <c r="G35" t="s">
        <v>296</v>
      </c>
      <c r="H35" t="s">
        <v>296</v>
      </c>
      <c r="I35" s="12" t="str">
        <f t="shared" si="0"/>
        <v>Reportable Priority Waste</v>
      </c>
      <c r="T35" s="1" t="s">
        <v>404</v>
      </c>
    </row>
    <row r="36" spans="1:21" x14ac:dyDescent="0.45">
      <c r="A36">
        <v>34</v>
      </c>
      <c r="B36" s="12" t="s">
        <v>401</v>
      </c>
      <c r="C36" s="12" t="s">
        <v>405</v>
      </c>
      <c r="D36" s="12" t="s">
        <v>406</v>
      </c>
      <c r="E36" t="s">
        <v>407</v>
      </c>
      <c r="F36" t="s">
        <v>296</v>
      </c>
      <c r="G36" t="s">
        <v>296</v>
      </c>
      <c r="H36" t="s">
        <v>296</v>
      </c>
      <c r="I36" s="12" t="str">
        <f t="shared" si="0"/>
        <v>Reportable Priority Waste</v>
      </c>
      <c r="T36" s="1" t="s">
        <v>408</v>
      </c>
    </row>
    <row r="37" spans="1:21" x14ac:dyDescent="0.45">
      <c r="A37">
        <v>35</v>
      </c>
      <c r="B37" s="12" t="s">
        <v>401</v>
      </c>
      <c r="C37" s="12" t="s">
        <v>409</v>
      </c>
      <c r="D37" s="12" t="s">
        <v>410</v>
      </c>
      <c r="E37" t="s">
        <v>295</v>
      </c>
      <c r="F37" t="s">
        <v>296</v>
      </c>
      <c r="G37" t="s">
        <v>296</v>
      </c>
      <c r="H37" t="s">
        <v>296</v>
      </c>
      <c r="I37" s="12" t="str">
        <f t="shared" si="0"/>
        <v>Reportable Priority Waste</v>
      </c>
      <c r="T37" s="1" t="s">
        <v>411</v>
      </c>
    </row>
    <row r="38" spans="1:21" x14ac:dyDescent="0.45">
      <c r="A38">
        <v>36</v>
      </c>
      <c r="B38" s="12" t="s">
        <v>401</v>
      </c>
      <c r="C38" s="12" t="s">
        <v>412</v>
      </c>
      <c r="D38" s="12" t="s">
        <v>413</v>
      </c>
      <c r="E38" t="s">
        <v>295</v>
      </c>
      <c r="F38" t="s">
        <v>296</v>
      </c>
      <c r="G38" t="s">
        <v>296</v>
      </c>
      <c r="H38" t="s">
        <v>296</v>
      </c>
      <c r="I38" s="12" t="str">
        <f t="shared" si="0"/>
        <v>Reportable Priority Waste</v>
      </c>
      <c r="T38" s="17" t="s">
        <v>414</v>
      </c>
      <c r="U38" t="s">
        <v>320</v>
      </c>
    </row>
    <row r="39" spans="1:21" x14ac:dyDescent="0.45">
      <c r="A39">
        <v>37</v>
      </c>
      <c r="B39" s="12" t="s">
        <v>415</v>
      </c>
      <c r="C39" s="12" t="s">
        <v>416</v>
      </c>
      <c r="D39" s="12" t="s">
        <v>417</v>
      </c>
      <c r="E39" t="s">
        <v>295</v>
      </c>
      <c r="F39" t="s">
        <v>296</v>
      </c>
      <c r="G39" t="s">
        <v>296</v>
      </c>
      <c r="H39" t="s">
        <v>296</v>
      </c>
      <c r="I39" s="12" t="str">
        <f t="shared" si="0"/>
        <v>Reportable Priority Waste</v>
      </c>
      <c r="T39" s="17" t="s">
        <v>418</v>
      </c>
      <c r="U39" t="s">
        <v>320</v>
      </c>
    </row>
    <row r="40" spans="1:21" x14ac:dyDescent="0.45">
      <c r="A40">
        <v>38</v>
      </c>
      <c r="B40" s="12" t="s">
        <v>415</v>
      </c>
      <c r="C40" s="12" t="s">
        <v>419</v>
      </c>
      <c r="D40" s="12" t="s">
        <v>420</v>
      </c>
      <c r="E40" t="s">
        <v>295</v>
      </c>
      <c r="F40" t="s">
        <v>296</v>
      </c>
      <c r="G40" t="s">
        <v>296</v>
      </c>
      <c r="H40" t="s">
        <v>296</v>
      </c>
      <c r="I40" s="12" t="str">
        <f t="shared" si="0"/>
        <v>Reportable Priority Waste</v>
      </c>
      <c r="T40" s="17" t="s">
        <v>421</v>
      </c>
      <c r="U40" t="s">
        <v>320</v>
      </c>
    </row>
    <row r="41" spans="1:21" x14ac:dyDescent="0.45">
      <c r="A41">
        <v>39</v>
      </c>
      <c r="B41" s="12" t="s">
        <v>415</v>
      </c>
      <c r="C41" s="12" t="s">
        <v>422</v>
      </c>
      <c r="D41" s="12" t="s">
        <v>423</v>
      </c>
      <c r="E41" t="s">
        <v>295</v>
      </c>
      <c r="F41" t="s">
        <v>296</v>
      </c>
      <c r="G41" t="s">
        <v>296</v>
      </c>
      <c r="H41" t="s">
        <v>296</v>
      </c>
      <c r="I41" s="12" t="str">
        <f t="shared" si="0"/>
        <v>Reportable Priority Waste</v>
      </c>
      <c r="T41" s="17" t="s">
        <v>424</v>
      </c>
      <c r="U41" t="s">
        <v>320</v>
      </c>
    </row>
    <row r="42" spans="1:21" x14ac:dyDescent="0.45">
      <c r="A42">
        <v>40</v>
      </c>
      <c r="B42" s="12" t="s">
        <v>415</v>
      </c>
      <c r="C42" s="12" t="s">
        <v>425</v>
      </c>
      <c r="D42" s="12" t="s">
        <v>426</v>
      </c>
      <c r="E42" t="s">
        <v>295</v>
      </c>
      <c r="F42" t="s">
        <v>296</v>
      </c>
      <c r="G42" t="s">
        <v>296</v>
      </c>
      <c r="H42" t="s">
        <v>296</v>
      </c>
      <c r="I42" s="12" t="str">
        <f t="shared" si="0"/>
        <v>Reportable Priority Waste</v>
      </c>
      <c r="T42" s="17" t="s">
        <v>427</v>
      </c>
      <c r="U42" t="s">
        <v>320</v>
      </c>
    </row>
    <row r="43" spans="1:21" x14ac:dyDescent="0.45">
      <c r="A43">
        <v>41</v>
      </c>
      <c r="B43" s="12" t="s">
        <v>428</v>
      </c>
      <c r="C43" s="12" t="s">
        <v>429</v>
      </c>
      <c r="D43" s="12" t="s">
        <v>430</v>
      </c>
      <c r="E43" t="s">
        <v>431</v>
      </c>
      <c r="F43" t="s">
        <v>296</v>
      </c>
      <c r="G43" t="s">
        <v>296</v>
      </c>
      <c r="H43" t="s">
        <v>296</v>
      </c>
      <c r="I43" s="12" t="str">
        <f t="shared" si="0"/>
        <v>Reportable Priority Waste</v>
      </c>
      <c r="T43" s="17" t="s">
        <v>432</v>
      </c>
      <c r="U43" t="s">
        <v>320</v>
      </c>
    </row>
    <row r="44" spans="1:21" x14ac:dyDescent="0.45">
      <c r="A44">
        <v>42</v>
      </c>
      <c r="B44" s="12" t="s">
        <v>428</v>
      </c>
      <c r="C44" s="12" t="s">
        <v>433</v>
      </c>
      <c r="D44" s="12" t="s">
        <v>434</v>
      </c>
      <c r="E44" t="s">
        <v>295</v>
      </c>
      <c r="F44" t="s">
        <v>296</v>
      </c>
      <c r="G44" t="s">
        <v>296</v>
      </c>
      <c r="H44" t="s">
        <v>296</v>
      </c>
      <c r="I44" s="12" t="str">
        <f t="shared" si="0"/>
        <v>Reportable Priority Waste</v>
      </c>
      <c r="T44" s="1" t="s">
        <v>435</v>
      </c>
    </row>
    <row r="45" spans="1:21" x14ac:dyDescent="0.45">
      <c r="A45">
        <v>43</v>
      </c>
      <c r="B45" s="12" t="s">
        <v>428</v>
      </c>
      <c r="C45" s="12" t="s">
        <v>436</v>
      </c>
      <c r="D45" s="12" t="s">
        <v>437</v>
      </c>
      <c r="E45" t="s">
        <v>295</v>
      </c>
      <c r="F45" t="s">
        <v>296</v>
      </c>
      <c r="G45" t="s">
        <v>296</v>
      </c>
      <c r="H45" t="s">
        <v>296</v>
      </c>
      <c r="I45" s="12" t="str">
        <f t="shared" si="0"/>
        <v>Reportable Priority Waste</v>
      </c>
      <c r="T45" s="19" t="s">
        <v>438</v>
      </c>
      <c r="U45" t="s">
        <v>439</v>
      </c>
    </row>
    <row r="46" spans="1:21" x14ac:dyDescent="0.45">
      <c r="A46">
        <v>44</v>
      </c>
      <c r="B46" s="12" t="s">
        <v>428</v>
      </c>
      <c r="C46" s="12" t="s">
        <v>440</v>
      </c>
      <c r="D46" s="12" t="s">
        <v>441</v>
      </c>
      <c r="E46" t="s">
        <v>295</v>
      </c>
      <c r="F46" t="s">
        <v>296</v>
      </c>
      <c r="G46" t="s">
        <v>296</v>
      </c>
      <c r="H46" t="s">
        <v>296</v>
      </c>
      <c r="I46" s="12" t="str">
        <f t="shared" si="0"/>
        <v>Reportable Priority Waste</v>
      </c>
      <c r="T46" s="19" t="s">
        <v>442</v>
      </c>
      <c r="U46" t="s">
        <v>439</v>
      </c>
    </row>
    <row r="47" spans="1:21" x14ac:dyDescent="0.45">
      <c r="A47">
        <v>45</v>
      </c>
      <c r="B47" s="12" t="s">
        <v>443</v>
      </c>
      <c r="C47" s="12" t="s">
        <v>444</v>
      </c>
      <c r="D47" s="12" t="s">
        <v>445</v>
      </c>
      <c r="E47" t="s">
        <v>295</v>
      </c>
      <c r="F47" t="s">
        <v>296</v>
      </c>
      <c r="G47" t="s">
        <v>296</v>
      </c>
      <c r="H47" t="s">
        <v>296</v>
      </c>
      <c r="I47" s="12" t="str">
        <f t="shared" si="0"/>
        <v>Reportable Priority Waste</v>
      </c>
      <c r="T47" s="17" t="s">
        <v>446</v>
      </c>
      <c r="U47" t="s">
        <v>320</v>
      </c>
    </row>
    <row r="48" spans="1:21" x14ac:dyDescent="0.45">
      <c r="A48">
        <v>46</v>
      </c>
      <c r="B48" s="12" t="s">
        <v>443</v>
      </c>
      <c r="C48" s="12" t="s">
        <v>447</v>
      </c>
      <c r="D48" s="12" t="s">
        <v>448</v>
      </c>
      <c r="E48" t="s">
        <v>295</v>
      </c>
      <c r="F48" t="s">
        <v>296</v>
      </c>
      <c r="G48" t="s">
        <v>296</v>
      </c>
      <c r="H48" t="s">
        <v>296</v>
      </c>
      <c r="I48" s="12" t="str">
        <f t="shared" si="0"/>
        <v>Reportable Priority Waste</v>
      </c>
      <c r="T48" s="1" t="s">
        <v>449</v>
      </c>
    </row>
    <row r="49" spans="1:21" x14ac:dyDescent="0.45">
      <c r="A49">
        <v>47</v>
      </c>
      <c r="B49" s="12" t="s">
        <v>443</v>
      </c>
      <c r="C49" s="12" t="s">
        <v>450</v>
      </c>
      <c r="D49" s="12" t="s">
        <v>451</v>
      </c>
      <c r="E49" t="s">
        <v>295</v>
      </c>
      <c r="F49" t="s">
        <v>296</v>
      </c>
      <c r="G49" t="s">
        <v>296</v>
      </c>
      <c r="H49" t="s">
        <v>296</v>
      </c>
      <c r="I49" s="12" t="str">
        <f t="shared" si="0"/>
        <v>Reportable Priority Waste</v>
      </c>
      <c r="T49" s="1" t="s">
        <v>452</v>
      </c>
    </row>
    <row r="50" spans="1:21" x14ac:dyDescent="0.45">
      <c r="A50">
        <v>48</v>
      </c>
      <c r="B50" s="12" t="s">
        <v>443</v>
      </c>
      <c r="C50" s="12" t="s">
        <v>453</v>
      </c>
      <c r="D50" s="12" t="s">
        <v>454</v>
      </c>
      <c r="E50" t="s">
        <v>295</v>
      </c>
      <c r="F50" t="s">
        <v>296</v>
      </c>
      <c r="G50" t="s">
        <v>296</v>
      </c>
      <c r="H50" t="s">
        <v>296</v>
      </c>
      <c r="I50" s="12" t="str">
        <f t="shared" si="0"/>
        <v>Reportable Priority Waste</v>
      </c>
      <c r="T50" s="1" t="s">
        <v>455</v>
      </c>
      <c r="U50" t="s">
        <v>456</v>
      </c>
    </row>
    <row r="51" spans="1:21" x14ac:dyDescent="0.45">
      <c r="A51">
        <v>49</v>
      </c>
      <c r="B51" s="12" t="s">
        <v>443</v>
      </c>
      <c r="C51" s="12" t="s">
        <v>457</v>
      </c>
      <c r="D51" s="12" t="s">
        <v>458</v>
      </c>
      <c r="E51" t="s">
        <v>295</v>
      </c>
      <c r="F51" t="s">
        <v>296</v>
      </c>
      <c r="G51" t="s">
        <v>296</v>
      </c>
      <c r="H51" t="s">
        <v>296</v>
      </c>
      <c r="I51" s="12" t="str">
        <f t="shared" si="0"/>
        <v>Reportable Priority Waste</v>
      </c>
      <c r="T51" s="1" t="s">
        <v>459</v>
      </c>
    </row>
    <row r="52" spans="1:21" x14ac:dyDescent="0.45">
      <c r="A52">
        <v>50</v>
      </c>
      <c r="B52" s="12" t="s">
        <v>460</v>
      </c>
      <c r="C52" s="12" t="s">
        <v>461</v>
      </c>
      <c r="D52" s="12" t="s">
        <v>462</v>
      </c>
      <c r="E52" t="s">
        <v>295</v>
      </c>
      <c r="F52" t="s">
        <v>296</v>
      </c>
      <c r="G52" t="s">
        <v>296</v>
      </c>
      <c r="H52" t="s">
        <v>296</v>
      </c>
      <c r="I52" s="12" t="str">
        <f t="shared" si="0"/>
        <v>Reportable Priority Waste</v>
      </c>
      <c r="T52" s="1" t="s">
        <v>463</v>
      </c>
    </row>
    <row r="53" spans="1:21" x14ac:dyDescent="0.45">
      <c r="A53">
        <v>51</v>
      </c>
      <c r="B53" s="12" t="s">
        <v>460</v>
      </c>
      <c r="C53" s="12" t="s">
        <v>464</v>
      </c>
      <c r="D53" s="12" t="s">
        <v>465</v>
      </c>
      <c r="E53" t="s">
        <v>295</v>
      </c>
      <c r="F53" t="s">
        <v>296</v>
      </c>
      <c r="G53" t="s">
        <v>296</v>
      </c>
      <c r="H53" t="s">
        <v>296</v>
      </c>
      <c r="I53" s="12" t="str">
        <f t="shared" si="0"/>
        <v>Reportable Priority Waste</v>
      </c>
      <c r="T53" s="1" t="s">
        <v>466</v>
      </c>
    </row>
    <row r="54" spans="1:21" x14ac:dyDescent="0.45">
      <c r="A54">
        <v>52</v>
      </c>
      <c r="B54" s="12" t="s">
        <v>460</v>
      </c>
      <c r="C54" s="12" t="s">
        <v>467</v>
      </c>
      <c r="D54" s="12" t="s">
        <v>468</v>
      </c>
      <c r="E54" t="s">
        <v>295</v>
      </c>
      <c r="F54" t="s">
        <v>296</v>
      </c>
      <c r="G54" t="s">
        <v>296</v>
      </c>
      <c r="H54" t="s">
        <v>296</v>
      </c>
      <c r="I54" s="12" t="str">
        <f t="shared" si="0"/>
        <v>Reportable Priority Waste</v>
      </c>
      <c r="T54" s="1" t="s">
        <v>469</v>
      </c>
    </row>
    <row r="55" spans="1:21" x14ac:dyDescent="0.45">
      <c r="A55">
        <v>53</v>
      </c>
      <c r="B55" s="12" t="s">
        <v>460</v>
      </c>
      <c r="C55" s="12" t="s">
        <v>470</v>
      </c>
      <c r="D55" s="12" t="s">
        <v>471</v>
      </c>
      <c r="E55" t="s">
        <v>295</v>
      </c>
      <c r="F55" t="s">
        <v>296</v>
      </c>
      <c r="G55" t="s">
        <v>296</v>
      </c>
      <c r="H55" t="s">
        <v>296</v>
      </c>
      <c r="I55" s="12" t="str">
        <f t="shared" si="0"/>
        <v>Reportable Priority Waste</v>
      </c>
      <c r="T55" s="17" t="s">
        <v>472</v>
      </c>
      <c r="U55" t="s">
        <v>320</v>
      </c>
    </row>
    <row r="56" spans="1:21" x14ac:dyDescent="0.45">
      <c r="A56">
        <v>54</v>
      </c>
      <c r="B56" s="12" t="s">
        <v>460</v>
      </c>
      <c r="C56" s="12" t="s">
        <v>473</v>
      </c>
      <c r="D56" s="12" t="s">
        <v>474</v>
      </c>
      <c r="E56" t="s">
        <v>295</v>
      </c>
      <c r="F56" t="s">
        <v>296</v>
      </c>
      <c r="G56" t="s">
        <v>475</v>
      </c>
      <c r="H56" t="s">
        <v>475</v>
      </c>
      <c r="I56" s="12" t="str">
        <f t="shared" si="0"/>
        <v>Priority Waste</v>
      </c>
      <c r="T56" s="19" t="s">
        <v>476</v>
      </c>
      <c r="U56" t="s">
        <v>439</v>
      </c>
    </row>
    <row r="57" spans="1:21" x14ac:dyDescent="0.45">
      <c r="A57">
        <v>55</v>
      </c>
      <c r="B57" s="12" t="s">
        <v>460</v>
      </c>
      <c r="C57" s="12" t="s">
        <v>477</v>
      </c>
      <c r="D57" s="12" t="s">
        <v>478</v>
      </c>
      <c r="E57" t="s">
        <v>295</v>
      </c>
      <c r="F57" t="s">
        <v>475</v>
      </c>
      <c r="G57" t="s">
        <v>475</v>
      </c>
      <c r="H57" t="s">
        <v>475</v>
      </c>
      <c r="I57" s="12" t="str">
        <f t="shared" si="0"/>
        <v>other</v>
      </c>
      <c r="T57" s="19" t="s">
        <v>479</v>
      </c>
      <c r="U57" t="s">
        <v>439</v>
      </c>
    </row>
    <row r="58" spans="1:21" x14ac:dyDescent="0.45">
      <c r="A58">
        <v>56</v>
      </c>
      <c r="B58" s="12" t="s">
        <v>460</v>
      </c>
      <c r="C58" s="12" t="s">
        <v>480</v>
      </c>
      <c r="D58" s="12" t="s">
        <v>481</v>
      </c>
      <c r="E58" t="s">
        <v>295</v>
      </c>
      <c r="F58" t="s">
        <v>475</v>
      </c>
      <c r="G58" t="s">
        <v>475</v>
      </c>
      <c r="H58" t="s">
        <v>475</v>
      </c>
      <c r="I58" s="12" t="str">
        <f t="shared" si="0"/>
        <v>other</v>
      </c>
      <c r="T58" s="17" t="s">
        <v>482</v>
      </c>
      <c r="U58" t="s">
        <v>320</v>
      </c>
    </row>
    <row r="59" spans="1:21" x14ac:dyDescent="0.45">
      <c r="A59">
        <v>57</v>
      </c>
      <c r="B59" s="12" t="s">
        <v>460</v>
      </c>
      <c r="C59" s="12" t="s">
        <v>483</v>
      </c>
      <c r="D59" s="12" t="s">
        <v>484</v>
      </c>
      <c r="E59" t="s">
        <v>295</v>
      </c>
      <c r="F59" t="s">
        <v>296</v>
      </c>
      <c r="G59" t="s">
        <v>475</v>
      </c>
      <c r="H59" t="s">
        <v>475</v>
      </c>
      <c r="I59" s="12" t="str">
        <f t="shared" si="0"/>
        <v>Priority Waste</v>
      </c>
      <c r="T59" s="1" t="s">
        <v>485</v>
      </c>
    </row>
    <row r="60" spans="1:21" x14ac:dyDescent="0.45">
      <c r="A60">
        <v>58</v>
      </c>
      <c r="B60" s="12" t="s">
        <v>460</v>
      </c>
      <c r="C60" s="12" t="s">
        <v>486</v>
      </c>
      <c r="D60" s="12" t="s">
        <v>487</v>
      </c>
      <c r="E60" t="s">
        <v>295</v>
      </c>
      <c r="F60" t="s">
        <v>475</v>
      </c>
      <c r="G60" t="s">
        <v>475</v>
      </c>
      <c r="H60" t="s">
        <v>475</v>
      </c>
      <c r="I60" s="12" t="str">
        <f t="shared" si="0"/>
        <v>other</v>
      </c>
      <c r="T60" s="1" t="s">
        <v>488</v>
      </c>
    </row>
    <row r="61" spans="1:21" x14ac:dyDescent="0.45">
      <c r="A61">
        <v>59</v>
      </c>
      <c r="B61" s="12" t="s">
        <v>460</v>
      </c>
      <c r="C61" s="12" t="s">
        <v>489</v>
      </c>
      <c r="D61" s="12" t="s">
        <v>490</v>
      </c>
      <c r="E61" t="s">
        <v>491</v>
      </c>
      <c r="F61" t="s">
        <v>296</v>
      </c>
      <c r="G61" t="s">
        <v>475</v>
      </c>
      <c r="H61" t="s">
        <v>475</v>
      </c>
      <c r="I61" s="12" t="str">
        <f t="shared" si="0"/>
        <v>Priority Waste</v>
      </c>
      <c r="T61" s="1" t="s">
        <v>492</v>
      </c>
    </row>
    <row r="62" spans="1:21" x14ac:dyDescent="0.45">
      <c r="A62">
        <v>60</v>
      </c>
      <c r="B62" s="12" t="s">
        <v>460</v>
      </c>
      <c r="C62" s="12" t="s">
        <v>493</v>
      </c>
      <c r="D62" s="12" t="s">
        <v>494</v>
      </c>
      <c r="E62" t="s">
        <v>491</v>
      </c>
      <c r="F62" t="s">
        <v>475</v>
      </c>
      <c r="G62" t="s">
        <v>475</v>
      </c>
      <c r="H62" t="s">
        <v>475</v>
      </c>
      <c r="I62" s="12" t="str">
        <f t="shared" si="0"/>
        <v>other</v>
      </c>
      <c r="T62" s="1" t="s">
        <v>495</v>
      </c>
    </row>
    <row r="63" spans="1:21" x14ac:dyDescent="0.45">
      <c r="A63">
        <v>61</v>
      </c>
      <c r="B63" s="12" t="s">
        <v>460</v>
      </c>
      <c r="C63" s="12" t="s">
        <v>496</v>
      </c>
      <c r="D63" s="12" t="s">
        <v>497</v>
      </c>
      <c r="E63" t="s">
        <v>491</v>
      </c>
      <c r="F63" t="s">
        <v>296</v>
      </c>
      <c r="G63" t="s">
        <v>296</v>
      </c>
      <c r="H63" t="s">
        <v>296</v>
      </c>
      <c r="I63" s="12" t="str">
        <f t="shared" si="0"/>
        <v>Reportable Priority Waste</v>
      </c>
      <c r="T63" s="1" t="s">
        <v>498</v>
      </c>
    </row>
    <row r="64" spans="1:21" x14ac:dyDescent="0.45">
      <c r="A64">
        <v>62</v>
      </c>
      <c r="B64" s="12" t="s">
        <v>460</v>
      </c>
      <c r="C64" s="12" t="s">
        <v>499</v>
      </c>
      <c r="D64" s="12" t="s">
        <v>500</v>
      </c>
      <c r="E64" t="s">
        <v>491</v>
      </c>
      <c r="F64" t="s">
        <v>296</v>
      </c>
      <c r="G64" t="s">
        <v>475</v>
      </c>
      <c r="H64" t="s">
        <v>475</v>
      </c>
      <c r="I64" s="12" t="str">
        <f t="shared" si="0"/>
        <v>Priority Waste</v>
      </c>
      <c r="T64" s="1" t="s">
        <v>501</v>
      </c>
    </row>
    <row r="65" spans="1:21" x14ac:dyDescent="0.45">
      <c r="A65">
        <v>63</v>
      </c>
      <c r="B65" s="12" t="s">
        <v>460</v>
      </c>
      <c r="C65" s="12" t="s">
        <v>502</v>
      </c>
      <c r="D65" s="12" t="s">
        <v>503</v>
      </c>
      <c r="E65" t="s">
        <v>295</v>
      </c>
      <c r="F65" t="s">
        <v>296</v>
      </c>
      <c r="G65" t="s">
        <v>475</v>
      </c>
      <c r="H65" t="s">
        <v>475</v>
      </c>
      <c r="I65" s="12" t="str">
        <f t="shared" si="0"/>
        <v>Priority Waste</v>
      </c>
      <c r="T65" s="17" t="s">
        <v>504</v>
      </c>
      <c r="U65" t="s">
        <v>320</v>
      </c>
    </row>
    <row r="66" spans="1:21" x14ac:dyDescent="0.45">
      <c r="A66">
        <v>64</v>
      </c>
      <c r="B66" s="12" t="s">
        <v>505</v>
      </c>
      <c r="C66" s="12" t="s">
        <v>506</v>
      </c>
      <c r="D66" s="12" t="s">
        <v>507</v>
      </c>
      <c r="E66" t="s">
        <v>295</v>
      </c>
      <c r="F66" t="s">
        <v>296</v>
      </c>
      <c r="G66" t="s">
        <v>296</v>
      </c>
      <c r="H66" t="s">
        <v>296</v>
      </c>
      <c r="I66" s="12" t="str">
        <f t="shared" si="0"/>
        <v>Reportable Priority Waste</v>
      </c>
      <c r="T66" s="1" t="s">
        <v>508</v>
      </c>
    </row>
    <row r="67" spans="1:21" x14ac:dyDescent="0.45">
      <c r="A67">
        <v>65</v>
      </c>
      <c r="B67" s="12" t="s">
        <v>505</v>
      </c>
      <c r="C67" s="12" t="s">
        <v>509</v>
      </c>
      <c r="D67" s="12" t="s">
        <v>510</v>
      </c>
      <c r="E67" t="s">
        <v>491</v>
      </c>
      <c r="F67" t="s">
        <v>296</v>
      </c>
      <c r="G67" t="s">
        <v>296</v>
      </c>
      <c r="H67" t="s">
        <v>296</v>
      </c>
      <c r="I67" s="12" t="str">
        <f t="shared" si="0"/>
        <v>Reportable Priority Waste</v>
      </c>
      <c r="T67" s="1" t="s">
        <v>511</v>
      </c>
    </row>
    <row r="68" spans="1:21" x14ac:dyDescent="0.45">
      <c r="A68">
        <v>66</v>
      </c>
      <c r="B68" s="12" t="s">
        <v>505</v>
      </c>
      <c r="C68" s="12" t="s">
        <v>512</v>
      </c>
      <c r="D68" s="12" t="s">
        <v>513</v>
      </c>
      <c r="E68" t="s">
        <v>491</v>
      </c>
      <c r="F68" t="s">
        <v>296</v>
      </c>
      <c r="G68" t="s">
        <v>475</v>
      </c>
      <c r="H68" t="s">
        <v>475</v>
      </c>
      <c r="I68" s="12" t="str">
        <f t="shared" ref="I68:I131" si="1">IF(G68="yes","Reportable Priority Waste",IF(F68="yes","Priority Waste","other"))</f>
        <v>Priority Waste</v>
      </c>
      <c r="T68" s="1" t="s">
        <v>514</v>
      </c>
    </row>
    <row r="69" spans="1:21" x14ac:dyDescent="0.45">
      <c r="A69">
        <v>67</v>
      </c>
      <c r="B69" s="12" t="s">
        <v>515</v>
      </c>
      <c r="C69" s="12" t="s">
        <v>516</v>
      </c>
      <c r="D69" s="12" t="s">
        <v>517</v>
      </c>
      <c r="E69" t="s">
        <v>407</v>
      </c>
      <c r="F69" t="s">
        <v>296</v>
      </c>
      <c r="G69" t="s">
        <v>296</v>
      </c>
      <c r="H69" t="s">
        <v>296</v>
      </c>
      <c r="I69" s="12" t="str">
        <f t="shared" si="1"/>
        <v>Reportable Priority Waste</v>
      </c>
      <c r="T69" s="19" t="s">
        <v>518</v>
      </c>
      <c r="U69" t="s">
        <v>439</v>
      </c>
    </row>
    <row r="70" spans="1:21" x14ac:dyDescent="0.45">
      <c r="A70">
        <v>68</v>
      </c>
      <c r="B70" s="12" t="s">
        <v>515</v>
      </c>
      <c r="C70" s="12" t="s">
        <v>519</v>
      </c>
      <c r="D70" s="12" t="s">
        <v>520</v>
      </c>
      <c r="E70" t="s">
        <v>295</v>
      </c>
      <c r="F70" t="s">
        <v>296</v>
      </c>
      <c r="G70" t="s">
        <v>296</v>
      </c>
      <c r="H70" t="s">
        <v>296</v>
      </c>
      <c r="I70" s="12" t="str">
        <f t="shared" si="1"/>
        <v>Reportable Priority Waste</v>
      </c>
      <c r="T70" s="19" t="s">
        <v>521</v>
      </c>
      <c r="U70" t="s">
        <v>439</v>
      </c>
    </row>
    <row r="71" spans="1:21" x14ac:dyDescent="0.45">
      <c r="A71">
        <v>69</v>
      </c>
      <c r="B71" s="12" t="s">
        <v>515</v>
      </c>
      <c r="C71" s="12" t="s">
        <v>522</v>
      </c>
      <c r="D71" s="12" t="s">
        <v>523</v>
      </c>
      <c r="E71" t="s">
        <v>295</v>
      </c>
      <c r="F71" t="s">
        <v>296</v>
      </c>
      <c r="G71" t="s">
        <v>296</v>
      </c>
      <c r="H71" t="s">
        <v>296</v>
      </c>
      <c r="I71" s="12" t="str">
        <f t="shared" si="1"/>
        <v>Reportable Priority Waste</v>
      </c>
      <c r="T71" s="19" t="s">
        <v>524</v>
      </c>
      <c r="U71" t="s">
        <v>439</v>
      </c>
    </row>
    <row r="72" spans="1:21" x14ac:dyDescent="0.45">
      <c r="A72">
        <v>70</v>
      </c>
      <c r="B72" s="12" t="s">
        <v>515</v>
      </c>
      <c r="C72" s="12" t="s">
        <v>525</v>
      </c>
      <c r="D72" s="12" t="s">
        <v>526</v>
      </c>
      <c r="E72" t="s">
        <v>295</v>
      </c>
      <c r="F72" t="s">
        <v>296</v>
      </c>
      <c r="G72" t="s">
        <v>296</v>
      </c>
      <c r="H72" t="s">
        <v>296</v>
      </c>
      <c r="I72" s="12" t="str">
        <f t="shared" si="1"/>
        <v>Reportable Priority Waste</v>
      </c>
      <c r="T72" s="1" t="s">
        <v>527</v>
      </c>
    </row>
    <row r="73" spans="1:21" x14ac:dyDescent="0.45">
      <c r="A73">
        <v>71</v>
      </c>
      <c r="B73" s="12" t="s">
        <v>515</v>
      </c>
      <c r="C73" s="12" t="s">
        <v>528</v>
      </c>
      <c r="D73" s="12" t="s">
        <v>529</v>
      </c>
      <c r="E73" t="s">
        <v>295</v>
      </c>
      <c r="F73" t="s">
        <v>296</v>
      </c>
      <c r="G73" t="s">
        <v>296</v>
      </c>
      <c r="H73" t="s">
        <v>296</v>
      </c>
      <c r="I73" s="12" t="str">
        <f t="shared" si="1"/>
        <v>Reportable Priority Waste</v>
      </c>
      <c r="T73" s="17" t="s">
        <v>530</v>
      </c>
      <c r="U73" t="s">
        <v>320</v>
      </c>
    </row>
    <row r="74" spans="1:21" x14ac:dyDescent="0.45">
      <c r="A74">
        <v>72</v>
      </c>
      <c r="B74" s="12" t="s">
        <v>515</v>
      </c>
      <c r="C74" s="12" t="s">
        <v>531</v>
      </c>
      <c r="D74" s="12" t="s">
        <v>532</v>
      </c>
      <c r="E74" t="s">
        <v>295</v>
      </c>
      <c r="F74" t="s">
        <v>296</v>
      </c>
      <c r="G74" t="s">
        <v>296</v>
      </c>
      <c r="H74" t="s">
        <v>296</v>
      </c>
      <c r="I74" s="12" t="str">
        <f t="shared" si="1"/>
        <v>Reportable Priority Waste</v>
      </c>
    </row>
    <row r="75" spans="1:21" x14ac:dyDescent="0.45">
      <c r="A75">
        <v>73</v>
      </c>
      <c r="B75" s="12" t="s">
        <v>515</v>
      </c>
      <c r="C75" s="12" t="s">
        <v>533</v>
      </c>
      <c r="D75" s="12" t="s">
        <v>534</v>
      </c>
      <c r="E75" t="s">
        <v>295</v>
      </c>
      <c r="F75" t="s">
        <v>296</v>
      </c>
      <c r="G75" t="s">
        <v>296</v>
      </c>
      <c r="H75" t="s">
        <v>296</v>
      </c>
      <c r="I75" s="12" t="str">
        <f t="shared" si="1"/>
        <v>Reportable Priority Waste</v>
      </c>
    </row>
    <row r="76" spans="1:21" x14ac:dyDescent="0.45">
      <c r="A76">
        <v>74</v>
      </c>
      <c r="B76" s="12" t="s">
        <v>292</v>
      </c>
      <c r="C76" s="12" t="s">
        <v>535</v>
      </c>
      <c r="D76" s="12" t="s">
        <v>536</v>
      </c>
      <c r="E76" t="s">
        <v>295</v>
      </c>
      <c r="F76" t="s">
        <v>296</v>
      </c>
      <c r="G76" t="s">
        <v>296</v>
      </c>
      <c r="H76" t="s">
        <v>296</v>
      </c>
      <c r="I76" s="12" t="str">
        <f t="shared" si="1"/>
        <v>Reportable Priority Waste</v>
      </c>
    </row>
    <row r="77" spans="1:21" x14ac:dyDescent="0.45">
      <c r="A77">
        <v>75</v>
      </c>
      <c r="B77" s="12" t="s">
        <v>515</v>
      </c>
      <c r="C77" s="12" t="s">
        <v>537</v>
      </c>
      <c r="D77" s="12" t="s">
        <v>538</v>
      </c>
      <c r="E77" t="s">
        <v>295</v>
      </c>
      <c r="F77" t="s">
        <v>296</v>
      </c>
      <c r="G77" t="s">
        <v>296</v>
      </c>
      <c r="H77" t="s">
        <v>296</v>
      </c>
      <c r="I77" s="12" t="str">
        <f t="shared" si="1"/>
        <v>Reportable Priority Waste</v>
      </c>
    </row>
    <row r="78" spans="1:21" x14ac:dyDescent="0.45">
      <c r="A78">
        <v>76</v>
      </c>
      <c r="B78" s="12" t="s">
        <v>515</v>
      </c>
      <c r="C78" s="12" t="s">
        <v>539</v>
      </c>
      <c r="D78" s="12" t="s">
        <v>540</v>
      </c>
      <c r="E78" t="s">
        <v>295</v>
      </c>
      <c r="F78" t="s">
        <v>296</v>
      </c>
      <c r="G78" t="s">
        <v>296</v>
      </c>
      <c r="H78" t="s">
        <v>296</v>
      </c>
      <c r="I78" s="12" t="str">
        <f t="shared" si="1"/>
        <v>Reportable Priority Waste</v>
      </c>
    </row>
    <row r="79" spans="1:21" x14ac:dyDescent="0.45">
      <c r="A79">
        <v>77</v>
      </c>
      <c r="B79" s="12" t="s">
        <v>515</v>
      </c>
      <c r="C79" s="12" t="s">
        <v>541</v>
      </c>
      <c r="D79" s="12" t="s">
        <v>542</v>
      </c>
      <c r="E79" t="s">
        <v>295</v>
      </c>
      <c r="F79" t="s">
        <v>296</v>
      </c>
      <c r="G79" t="s">
        <v>296</v>
      </c>
      <c r="H79" t="s">
        <v>296</v>
      </c>
      <c r="I79" s="12" t="str">
        <f t="shared" si="1"/>
        <v>Reportable Priority Waste</v>
      </c>
    </row>
    <row r="80" spans="1:21" x14ac:dyDescent="0.45">
      <c r="A80">
        <v>78</v>
      </c>
      <c r="B80" s="12" t="s">
        <v>515</v>
      </c>
      <c r="C80" s="12" t="s">
        <v>543</v>
      </c>
      <c r="D80" s="12" t="s">
        <v>544</v>
      </c>
      <c r="E80" t="s">
        <v>295</v>
      </c>
      <c r="F80" t="s">
        <v>296</v>
      </c>
      <c r="G80" t="s">
        <v>296</v>
      </c>
      <c r="H80" t="s">
        <v>296</v>
      </c>
      <c r="I80" s="12" t="str">
        <f t="shared" si="1"/>
        <v>Reportable Priority Waste</v>
      </c>
    </row>
    <row r="81" spans="1:9" x14ac:dyDescent="0.45">
      <c r="A81">
        <v>79</v>
      </c>
      <c r="B81" s="12" t="s">
        <v>515</v>
      </c>
      <c r="C81" s="12" t="s">
        <v>545</v>
      </c>
      <c r="D81" s="12" t="s">
        <v>546</v>
      </c>
      <c r="E81" t="s">
        <v>295</v>
      </c>
      <c r="F81" t="s">
        <v>296</v>
      </c>
      <c r="G81" t="s">
        <v>296</v>
      </c>
      <c r="H81" t="s">
        <v>296</v>
      </c>
      <c r="I81" s="12" t="str">
        <f t="shared" si="1"/>
        <v>Reportable Priority Waste</v>
      </c>
    </row>
    <row r="82" spans="1:9" x14ac:dyDescent="0.45">
      <c r="A82">
        <v>80</v>
      </c>
      <c r="B82" s="12" t="s">
        <v>547</v>
      </c>
      <c r="C82" s="12" t="s">
        <v>548</v>
      </c>
      <c r="D82" s="12" t="s">
        <v>549</v>
      </c>
      <c r="E82" t="s">
        <v>295</v>
      </c>
      <c r="F82" t="s">
        <v>296</v>
      </c>
      <c r="G82" t="s">
        <v>296</v>
      </c>
      <c r="H82" t="s">
        <v>296</v>
      </c>
      <c r="I82" s="12" t="str">
        <f t="shared" si="1"/>
        <v>Reportable Priority Waste</v>
      </c>
    </row>
    <row r="83" spans="1:9" x14ac:dyDescent="0.45">
      <c r="A83">
        <v>81</v>
      </c>
      <c r="B83" s="12" t="s">
        <v>547</v>
      </c>
      <c r="C83" s="12" t="s">
        <v>550</v>
      </c>
      <c r="D83" s="12" t="s">
        <v>551</v>
      </c>
      <c r="E83" t="s">
        <v>407</v>
      </c>
      <c r="F83" t="s">
        <v>296</v>
      </c>
      <c r="G83" t="s">
        <v>296</v>
      </c>
      <c r="H83" t="s">
        <v>296</v>
      </c>
      <c r="I83" s="12" t="str">
        <f t="shared" si="1"/>
        <v>Reportable Priority Waste</v>
      </c>
    </row>
    <row r="84" spans="1:9" x14ac:dyDescent="0.45">
      <c r="A84">
        <v>82</v>
      </c>
      <c r="B84" s="12" t="s">
        <v>547</v>
      </c>
      <c r="C84" s="12" t="s">
        <v>552</v>
      </c>
      <c r="D84" s="12" t="s">
        <v>553</v>
      </c>
      <c r="E84" t="s">
        <v>407</v>
      </c>
      <c r="F84" t="s">
        <v>296</v>
      </c>
      <c r="G84" t="s">
        <v>296</v>
      </c>
      <c r="H84" t="s">
        <v>296</v>
      </c>
      <c r="I84" s="12" t="str">
        <f t="shared" si="1"/>
        <v>Reportable Priority Waste</v>
      </c>
    </row>
    <row r="85" spans="1:9" x14ac:dyDescent="0.45">
      <c r="A85">
        <v>83</v>
      </c>
      <c r="B85" s="12" t="s">
        <v>547</v>
      </c>
      <c r="C85" s="12" t="s">
        <v>554</v>
      </c>
      <c r="D85" s="12" t="s">
        <v>555</v>
      </c>
      <c r="E85" t="s">
        <v>407</v>
      </c>
      <c r="F85" t="s">
        <v>296</v>
      </c>
      <c r="G85" t="s">
        <v>296</v>
      </c>
      <c r="H85" t="s">
        <v>296</v>
      </c>
      <c r="I85" s="12" t="str">
        <f t="shared" si="1"/>
        <v>Reportable Priority Waste</v>
      </c>
    </row>
    <row r="86" spans="1:9" x14ac:dyDescent="0.45">
      <c r="A86">
        <v>84</v>
      </c>
      <c r="B86" s="12" t="s">
        <v>547</v>
      </c>
      <c r="C86" s="12" t="s">
        <v>556</v>
      </c>
      <c r="D86" s="12" t="s">
        <v>557</v>
      </c>
      <c r="E86" t="s">
        <v>295</v>
      </c>
      <c r="F86" t="s">
        <v>475</v>
      </c>
      <c r="G86" t="s">
        <v>475</v>
      </c>
      <c r="H86" t="s">
        <v>475</v>
      </c>
      <c r="I86" s="12" t="str">
        <f t="shared" si="1"/>
        <v>other</v>
      </c>
    </row>
    <row r="87" spans="1:9" x14ac:dyDescent="0.45">
      <c r="A87">
        <v>85</v>
      </c>
      <c r="B87" s="12" t="s">
        <v>547</v>
      </c>
      <c r="C87" s="12" t="s">
        <v>558</v>
      </c>
      <c r="D87" s="12" t="s">
        <v>559</v>
      </c>
      <c r="E87" t="s">
        <v>295</v>
      </c>
      <c r="F87" t="s">
        <v>296</v>
      </c>
      <c r="G87" t="s">
        <v>475</v>
      </c>
      <c r="H87" t="s">
        <v>475</v>
      </c>
      <c r="I87" s="12" t="str">
        <f t="shared" si="1"/>
        <v>Priority Waste</v>
      </c>
    </row>
    <row r="88" spans="1:9" x14ac:dyDescent="0.45">
      <c r="A88">
        <v>86</v>
      </c>
      <c r="B88" s="12" t="s">
        <v>547</v>
      </c>
      <c r="C88" s="12" t="s">
        <v>560</v>
      </c>
      <c r="D88" s="12" t="s">
        <v>561</v>
      </c>
      <c r="E88" t="s">
        <v>295</v>
      </c>
      <c r="F88" t="s">
        <v>296</v>
      </c>
      <c r="G88" t="s">
        <v>296</v>
      </c>
      <c r="H88" t="s">
        <v>296</v>
      </c>
      <c r="I88" s="12" t="str">
        <f t="shared" si="1"/>
        <v>Reportable Priority Waste</v>
      </c>
    </row>
    <row r="89" spans="1:9" x14ac:dyDescent="0.45">
      <c r="A89">
        <v>87</v>
      </c>
      <c r="B89" s="12" t="s">
        <v>547</v>
      </c>
      <c r="C89" s="12" t="s">
        <v>562</v>
      </c>
      <c r="D89" s="12" t="s">
        <v>563</v>
      </c>
      <c r="E89" t="s">
        <v>295</v>
      </c>
      <c r="F89" t="s">
        <v>296</v>
      </c>
      <c r="G89" t="s">
        <v>296</v>
      </c>
      <c r="H89" t="s">
        <v>296</v>
      </c>
      <c r="I89" s="12" t="str">
        <f t="shared" si="1"/>
        <v>Reportable Priority Waste</v>
      </c>
    </row>
    <row r="90" spans="1:9" x14ac:dyDescent="0.45">
      <c r="A90">
        <v>88</v>
      </c>
      <c r="B90" s="12" t="s">
        <v>547</v>
      </c>
      <c r="C90" s="12" t="s">
        <v>564</v>
      </c>
      <c r="D90" s="12" t="s">
        <v>565</v>
      </c>
      <c r="E90" t="s">
        <v>295</v>
      </c>
      <c r="F90" t="s">
        <v>296</v>
      </c>
      <c r="G90" t="s">
        <v>296</v>
      </c>
      <c r="H90" t="s">
        <v>296</v>
      </c>
      <c r="I90" s="12" t="str">
        <f t="shared" si="1"/>
        <v>Reportable Priority Waste</v>
      </c>
    </row>
    <row r="91" spans="1:9" x14ac:dyDescent="0.45">
      <c r="A91">
        <v>89</v>
      </c>
      <c r="B91" s="12" t="s">
        <v>547</v>
      </c>
      <c r="C91" s="12" t="s">
        <v>566</v>
      </c>
      <c r="D91" s="12" t="s">
        <v>567</v>
      </c>
      <c r="E91" t="s">
        <v>407</v>
      </c>
      <c r="F91" t="s">
        <v>296</v>
      </c>
      <c r="G91" t="s">
        <v>296</v>
      </c>
      <c r="H91" t="s">
        <v>296</v>
      </c>
      <c r="I91" s="12" t="str">
        <f t="shared" si="1"/>
        <v>Reportable Priority Waste</v>
      </c>
    </row>
    <row r="92" spans="1:9" x14ac:dyDescent="0.45">
      <c r="A92">
        <v>90</v>
      </c>
      <c r="B92" s="12" t="s">
        <v>547</v>
      </c>
      <c r="C92" s="12" t="s">
        <v>568</v>
      </c>
      <c r="D92" s="12" t="s">
        <v>569</v>
      </c>
      <c r="E92" t="s">
        <v>295</v>
      </c>
      <c r="F92" t="s">
        <v>296</v>
      </c>
      <c r="G92" t="s">
        <v>296</v>
      </c>
      <c r="H92" t="s">
        <v>296</v>
      </c>
      <c r="I92" s="12" t="str">
        <f t="shared" si="1"/>
        <v>Reportable Priority Waste</v>
      </c>
    </row>
    <row r="93" spans="1:9" x14ac:dyDescent="0.45">
      <c r="A93">
        <v>91</v>
      </c>
      <c r="B93" s="12" t="s">
        <v>547</v>
      </c>
      <c r="C93" s="12" t="s">
        <v>570</v>
      </c>
      <c r="D93" s="12" t="s">
        <v>571</v>
      </c>
      <c r="E93" t="s">
        <v>295</v>
      </c>
      <c r="F93" t="s">
        <v>296</v>
      </c>
      <c r="G93" t="s">
        <v>296</v>
      </c>
      <c r="H93" t="s">
        <v>296</v>
      </c>
      <c r="I93" s="12" t="str">
        <f t="shared" si="1"/>
        <v>Reportable Priority Waste</v>
      </c>
    </row>
    <row r="94" spans="1:9" x14ac:dyDescent="0.45">
      <c r="A94">
        <v>92</v>
      </c>
      <c r="B94" s="12" t="s">
        <v>547</v>
      </c>
      <c r="C94" s="12" t="s">
        <v>572</v>
      </c>
      <c r="D94" s="12" t="s">
        <v>573</v>
      </c>
      <c r="E94" t="s">
        <v>295</v>
      </c>
      <c r="F94" t="s">
        <v>296</v>
      </c>
      <c r="G94" t="s">
        <v>296</v>
      </c>
      <c r="H94" t="s">
        <v>296</v>
      </c>
      <c r="I94" s="12" t="str">
        <f t="shared" si="1"/>
        <v>Reportable Priority Waste</v>
      </c>
    </row>
    <row r="95" spans="1:9" x14ac:dyDescent="0.45">
      <c r="A95">
        <v>93</v>
      </c>
      <c r="B95" s="12" t="s">
        <v>547</v>
      </c>
      <c r="C95" s="12" t="s">
        <v>574</v>
      </c>
      <c r="D95" s="12" t="s">
        <v>575</v>
      </c>
      <c r="E95" t="s">
        <v>295</v>
      </c>
      <c r="F95" t="s">
        <v>296</v>
      </c>
      <c r="G95" t="s">
        <v>296</v>
      </c>
      <c r="H95" t="s">
        <v>296</v>
      </c>
      <c r="I95" s="12" t="str">
        <f t="shared" si="1"/>
        <v>Reportable Priority Waste</v>
      </c>
    </row>
    <row r="96" spans="1:9" x14ac:dyDescent="0.45">
      <c r="A96">
        <v>94</v>
      </c>
      <c r="B96" s="12" t="s">
        <v>547</v>
      </c>
      <c r="C96" s="12" t="s">
        <v>576</v>
      </c>
      <c r="D96" s="12" t="s">
        <v>577</v>
      </c>
      <c r="E96" t="s">
        <v>295</v>
      </c>
      <c r="F96" t="s">
        <v>296</v>
      </c>
      <c r="G96" t="s">
        <v>296</v>
      </c>
      <c r="H96" t="s">
        <v>296</v>
      </c>
      <c r="I96" s="12" t="str">
        <f t="shared" si="1"/>
        <v>Reportable Priority Waste</v>
      </c>
    </row>
    <row r="97" spans="1:9" x14ac:dyDescent="0.45">
      <c r="A97">
        <v>95</v>
      </c>
      <c r="B97" s="12" t="s">
        <v>547</v>
      </c>
      <c r="C97" s="12" t="s">
        <v>578</v>
      </c>
      <c r="D97" s="12" t="s">
        <v>579</v>
      </c>
      <c r="E97" t="s">
        <v>295</v>
      </c>
      <c r="F97" t="s">
        <v>296</v>
      </c>
      <c r="G97" t="s">
        <v>296</v>
      </c>
      <c r="H97" t="s">
        <v>296</v>
      </c>
      <c r="I97" s="12" t="str">
        <f t="shared" si="1"/>
        <v>Reportable Priority Waste</v>
      </c>
    </row>
    <row r="98" spans="1:9" x14ac:dyDescent="0.45">
      <c r="A98">
        <v>96</v>
      </c>
      <c r="B98" s="12" t="s">
        <v>580</v>
      </c>
      <c r="C98" s="12" t="s">
        <v>581</v>
      </c>
      <c r="D98" s="12" t="s">
        <v>582</v>
      </c>
      <c r="E98" t="s">
        <v>295</v>
      </c>
      <c r="F98" t="s">
        <v>296</v>
      </c>
      <c r="G98" t="s">
        <v>296</v>
      </c>
      <c r="H98" t="s">
        <v>296</v>
      </c>
      <c r="I98" s="12" t="str">
        <f t="shared" si="1"/>
        <v>Reportable Priority Waste</v>
      </c>
    </row>
    <row r="99" spans="1:9" x14ac:dyDescent="0.45">
      <c r="A99">
        <v>97</v>
      </c>
      <c r="B99" s="12" t="s">
        <v>580</v>
      </c>
      <c r="C99" s="12" t="s">
        <v>583</v>
      </c>
      <c r="D99" s="12" t="s">
        <v>584</v>
      </c>
      <c r="E99" t="s">
        <v>407</v>
      </c>
      <c r="F99" t="s">
        <v>296</v>
      </c>
      <c r="G99" t="s">
        <v>296</v>
      </c>
      <c r="H99" t="s">
        <v>296</v>
      </c>
      <c r="I99" s="12" t="str">
        <f t="shared" si="1"/>
        <v>Reportable Priority Waste</v>
      </c>
    </row>
    <row r="100" spans="1:9" x14ac:dyDescent="0.45">
      <c r="A100">
        <v>98</v>
      </c>
      <c r="B100" s="12" t="s">
        <v>580</v>
      </c>
      <c r="C100" s="12" t="s">
        <v>585</v>
      </c>
      <c r="D100" s="12" t="s">
        <v>586</v>
      </c>
      <c r="E100" t="s">
        <v>295</v>
      </c>
      <c r="F100" t="s">
        <v>296</v>
      </c>
      <c r="G100" t="s">
        <v>296</v>
      </c>
      <c r="H100" t="s">
        <v>296</v>
      </c>
      <c r="I100" s="12" t="str">
        <f t="shared" si="1"/>
        <v>Reportable Priority Waste</v>
      </c>
    </row>
    <row r="101" spans="1:9" x14ac:dyDescent="0.45">
      <c r="A101">
        <v>99</v>
      </c>
      <c r="B101" s="12" t="s">
        <v>580</v>
      </c>
      <c r="C101" s="12" t="s">
        <v>587</v>
      </c>
      <c r="D101" s="12" t="s">
        <v>588</v>
      </c>
      <c r="E101" t="s">
        <v>295</v>
      </c>
      <c r="F101" t="s">
        <v>296</v>
      </c>
      <c r="G101" t="s">
        <v>296</v>
      </c>
      <c r="H101" t="s">
        <v>296</v>
      </c>
      <c r="I101" s="12" t="str">
        <f t="shared" si="1"/>
        <v>Reportable Priority Waste</v>
      </c>
    </row>
    <row r="102" spans="1:9" x14ac:dyDescent="0.45">
      <c r="A102">
        <v>100</v>
      </c>
      <c r="B102" s="12" t="s">
        <v>589</v>
      </c>
      <c r="C102" s="12" t="s">
        <v>590</v>
      </c>
      <c r="D102" s="12" t="s">
        <v>591</v>
      </c>
      <c r="E102" t="s">
        <v>295</v>
      </c>
      <c r="F102" t="s">
        <v>296</v>
      </c>
      <c r="G102" t="s">
        <v>296</v>
      </c>
      <c r="H102" t="s">
        <v>296</v>
      </c>
      <c r="I102" s="12" t="str">
        <f t="shared" si="1"/>
        <v>Reportable Priority Waste</v>
      </c>
    </row>
    <row r="103" spans="1:9" x14ac:dyDescent="0.45">
      <c r="A103">
        <v>101</v>
      </c>
      <c r="B103" s="12" t="s">
        <v>589</v>
      </c>
      <c r="C103" s="12" t="s">
        <v>592</v>
      </c>
      <c r="D103" s="12" t="s">
        <v>593</v>
      </c>
      <c r="E103" t="s">
        <v>295</v>
      </c>
      <c r="F103" t="s">
        <v>296</v>
      </c>
      <c r="G103" t="s">
        <v>296</v>
      </c>
      <c r="H103" t="s">
        <v>296</v>
      </c>
      <c r="I103" s="12" t="str">
        <f t="shared" si="1"/>
        <v>Reportable Priority Waste</v>
      </c>
    </row>
    <row r="104" spans="1:9" x14ac:dyDescent="0.45">
      <c r="A104">
        <v>102</v>
      </c>
      <c r="B104" s="12" t="s">
        <v>589</v>
      </c>
      <c r="C104" s="12" t="s">
        <v>594</v>
      </c>
      <c r="D104" s="12" t="s">
        <v>595</v>
      </c>
      <c r="E104" t="s">
        <v>491</v>
      </c>
      <c r="F104" t="s">
        <v>296</v>
      </c>
      <c r="G104" t="s">
        <v>296</v>
      </c>
      <c r="H104" t="s">
        <v>296</v>
      </c>
      <c r="I104" s="12" t="str">
        <f t="shared" si="1"/>
        <v>Reportable Priority Waste</v>
      </c>
    </row>
    <row r="105" spans="1:9" x14ac:dyDescent="0.45">
      <c r="A105">
        <v>103</v>
      </c>
      <c r="B105" s="12" t="s">
        <v>589</v>
      </c>
      <c r="C105" s="12" t="s">
        <v>596</v>
      </c>
      <c r="D105" s="12" t="s">
        <v>597</v>
      </c>
      <c r="E105" t="s">
        <v>491</v>
      </c>
      <c r="F105" t="s">
        <v>296</v>
      </c>
      <c r="G105" t="s">
        <v>475</v>
      </c>
      <c r="H105" t="s">
        <v>475</v>
      </c>
      <c r="I105" s="12" t="str">
        <f t="shared" si="1"/>
        <v>Priority Waste</v>
      </c>
    </row>
    <row r="106" spans="1:9" x14ac:dyDescent="0.45">
      <c r="A106">
        <v>104</v>
      </c>
      <c r="B106" s="12" t="s">
        <v>589</v>
      </c>
      <c r="C106" s="12" t="s">
        <v>598</v>
      </c>
      <c r="D106" s="12" t="s">
        <v>599</v>
      </c>
      <c r="E106" t="s">
        <v>295</v>
      </c>
      <c r="F106" t="s">
        <v>296</v>
      </c>
      <c r="G106" t="s">
        <v>296</v>
      </c>
      <c r="H106" t="s">
        <v>475</v>
      </c>
      <c r="I106" s="12" t="str">
        <f t="shared" si="1"/>
        <v>Reportable Priority Waste</v>
      </c>
    </row>
    <row r="107" spans="1:9" x14ac:dyDescent="0.45">
      <c r="A107">
        <v>105</v>
      </c>
      <c r="B107" s="12" t="s">
        <v>589</v>
      </c>
      <c r="C107" s="12" t="s">
        <v>600</v>
      </c>
      <c r="D107" s="12" t="s">
        <v>601</v>
      </c>
      <c r="E107" t="s">
        <v>295</v>
      </c>
      <c r="F107" t="s">
        <v>296</v>
      </c>
      <c r="G107" t="s">
        <v>296</v>
      </c>
      <c r="H107" t="s">
        <v>475</v>
      </c>
      <c r="I107" s="12" t="str">
        <f t="shared" si="1"/>
        <v>Reportable Priority Waste</v>
      </c>
    </row>
    <row r="108" spans="1:9" x14ac:dyDescent="0.45">
      <c r="A108">
        <v>106</v>
      </c>
      <c r="B108" s="12" t="s">
        <v>589</v>
      </c>
      <c r="C108" s="12" t="s">
        <v>602</v>
      </c>
      <c r="D108" s="12" t="s">
        <v>603</v>
      </c>
      <c r="E108" t="s">
        <v>295</v>
      </c>
      <c r="F108" t="s">
        <v>296</v>
      </c>
      <c r="G108" t="s">
        <v>296</v>
      </c>
      <c r="H108" t="s">
        <v>296</v>
      </c>
      <c r="I108" s="12" t="str">
        <f t="shared" si="1"/>
        <v>Reportable Priority Waste</v>
      </c>
    </row>
    <row r="109" spans="1:9" x14ac:dyDescent="0.45">
      <c r="A109">
        <v>107</v>
      </c>
      <c r="B109" s="12" t="s">
        <v>589</v>
      </c>
      <c r="C109" s="12" t="s">
        <v>604</v>
      </c>
      <c r="D109" s="12" t="s">
        <v>605</v>
      </c>
      <c r="E109" t="s">
        <v>295</v>
      </c>
      <c r="F109" t="s">
        <v>296</v>
      </c>
      <c r="G109" t="s">
        <v>296</v>
      </c>
      <c r="H109" t="s">
        <v>296</v>
      </c>
      <c r="I109" s="12" t="str">
        <f t="shared" si="1"/>
        <v>Reportable Priority Waste</v>
      </c>
    </row>
    <row r="110" spans="1:9" x14ac:dyDescent="0.45">
      <c r="A110">
        <v>108</v>
      </c>
      <c r="B110" s="12" t="s">
        <v>589</v>
      </c>
      <c r="C110" s="12" t="s">
        <v>606</v>
      </c>
      <c r="D110" s="12" t="s">
        <v>607</v>
      </c>
      <c r="E110" t="s">
        <v>295</v>
      </c>
      <c r="F110" t="s">
        <v>296</v>
      </c>
      <c r="G110" t="s">
        <v>475</v>
      </c>
      <c r="H110" t="s">
        <v>475</v>
      </c>
      <c r="I110" s="12" t="str">
        <f t="shared" si="1"/>
        <v>Priority Waste</v>
      </c>
    </row>
    <row r="111" spans="1:9" x14ac:dyDescent="0.45">
      <c r="A111">
        <v>109</v>
      </c>
      <c r="B111" s="12" t="s">
        <v>589</v>
      </c>
      <c r="C111" s="12" t="s">
        <v>608</v>
      </c>
      <c r="D111" s="12" t="s">
        <v>609</v>
      </c>
      <c r="E111" t="s">
        <v>295</v>
      </c>
      <c r="F111" t="s">
        <v>296</v>
      </c>
      <c r="G111" t="s">
        <v>475</v>
      </c>
      <c r="H111" t="s">
        <v>475</v>
      </c>
      <c r="I111" s="12" t="str">
        <f t="shared" si="1"/>
        <v>Priority Waste</v>
      </c>
    </row>
    <row r="112" spans="1:9" x14ac:dyDescent="0.45">
      <c r="A112">
        <v>110</v>
      </c>
      <c r="B112" s="12" t="s">
        <v>589</v>
      </c>
      <c r="C112" s="12" t="s">
        <v>610</v>
      </c>
      <c r="D112" s="12" t="s">
        <v>611</v>
      </c>
      <c r="E112" t="s">
        <v>295</v>
      </c>
      <c r="F112" t="s">
        <v>475</v>
      </c>
      <c r="G112" t="s">
        <v>475</v>
      </c>
      <c r="H112" t="s">
        <v>475</v>
      </c>
      <c r="I112" s="12" t="str">
        <f t="shared" si="1"/>
        <v>other</v>
      </c>
    </row>
    <row r="113" spans="1:9" x14ac:dyDescent="0.45">
      <c r="A113">
        <v>111</v>
      </c>
      <c r="B113" s="12" t="s">
        <v>589</v>
      </c>
      <c r="C113" s="12" t="s">
        <v>612</v>
      </c>
      <c r="D113" s="12" t="s">
        <v>613</v>
      </c>
      <c r="E113" t="s">
        <v>295</v>
      </c>
      <c r="F113" t="s">
        <v>296</v>
      </c>
      <c r="G113" t="s">
        <v>296</v>
      </c>
      <c r="H113" t="s">
        <v>296</v>
      </c>
      <c r="I113" s="12" t="str">
        <f t="shared" si="1"/>
        <v>Reportable Priority Waste</v>
      </c>
    </row>
    <row r="114" spans="1:9" x14ac:dyDescent="0.45">
      <c r="A114">
        <v>112</v>
      </c>
      <c r="B114" s="12" t="s">
        <v>589</v>
      </c>
      <c r="C114" s="12" t="s">
        <v>614</v>
      </c>
      <c r="D114" s="12" t="s">
        <v>615</v>
      </c>
      <c r="E114" t="s">
        <v>295</v>
      </c>
      <c r="F114" t="s">
        <v>296</v>
      </c>
      <c r="G114" t="s">
        <v>296</v>
      </c>
      <c r="H114" t="s">
        <v>296</v>
      </c>
      <c r="I114" s="12" t="str">
        <f t="shared" si="1"/>
        <v>Reportable Priority Waste</v>
      </c>
    </row>
    <row r="115" spans="1:9" x14ac:dyDescent="0.45">
      <c r="A115">
        <v>113</v>
      </c>
      <c r="B115" s="12" t="s">
        <v>616</v>
      </c>
      <c r="C115" s="12" t="s">
        <v>617</v>
      </c>
      <c r="D115" s="12" t="s">
        <v>618</v>
      </c>
      <c r="E115" t="s">
        <v>295</v>
      </c>
      <c r="F115" t="s">
        <v>475</v>
      </c>
      <c r="G115" t="s">
        <v>475</v>
      </c>
      <c r="H115" t="s">
        <v>475</v>
      </c>
      <c r="I115" s="12" t="str">
        <f t="shared" si="1"/>
        <v>other</v>
      </c>
    </row>
    <row r="116" spans="1:9" x14ac:dyDescent="0.45">
      <c r="A116">
        <v>114</v>
      </c>
      <c r="B116" s="12" t="s">
        <v>616</v>
      </c>
      <c r="C116" s="12" t="s">
        <v>619</v>
      </c>
      <c r="D116" s="12" t="s">
        <v>620</v>
      </c>
      <c r="E116" t="s">
        <v>295</v>
      </c>
      <c r="F116" t="s">
        <v>475</v>
      </c>
      <c r="G116" t="s">
        <v>475</v>
      </c>
      <c r="H116" t="s">
        <v>475</v>
      </c>
      <c r="I116" s="12" t="str">
        <f t="shared" si="1"/>
        <v>other</v>
      </c>
    </row>
    <row r="117" spans="1:9" x14ac:dyDescent="0.45">
      <c r="A117">
        <v>115</v>
      </c>
      <c r="B117" s="12" t="s">
        <v>621</v>
      </c>
      <c r="C117" s="12" t="s">
        <v>622</v>
      </c>
      <c r="D117" s="12" t="s">
        <v>623</v>
      </c>
      <c r="E117" t="s">
        <v>295</v>
      </c>
      <c r="F117" t="s">
        <v>475</v>
      </c>
      <c r="G117" t="s">
        <v>475</v>
      </c>
      <c r="H117" t="s">
        <v>475</v>
      </c>
      <c r="I117" s="12" t="str">
        <f t="shared" si="1"/>
        <v>other</v>
      </c>
    </row>
    <row r="118" spans="1:9" x14ac:dyDescent="0.45">
      <c r="A118">
        <v>116</v>
      </c>
      <c r="B118" s="12" t="s">
        <v>621</v>
      </c>
      <c r="C118" s="12" t="s">
        <v>624</v>
      </c>
      <c r="D118" s="12" t="s">
        <v>625</v>
      </c>
      <c r="E118" t="s">
        <v>295</v>
      </c>
      <c r="F118" t="s">
        <v>475</v>
      </c>
      <c r="G118" t="s">
        <v>475</v>
      </c>
      <c r="H118" t="s">
        <v>475</v>
      </c>
      <c r="I118" s="12" t="str">
        <f t="shared" si="1"/>
        <v>other</v>
      </c>
    </row>
    <row r="119" spans="1:9" x14ac:dyDescent="0.45">
      <c r="A119">
        <v>117</v>
      </c>
      <c r="B119" s="12" t="s">
        <v>621</v>
      </c>
      <c r="C119" s="12" t="s">
        <v>626</v>
      </c>
      <c r="D119" s="12" t="s">
        <v>627</v>
      </c>
      <c r="E119" t="s">
        <v>295</v>
      </c>
      <c r="F119" t="s">
        <v>475</v>
      </c>
      <c r="G119" t="s">
        <v>475</v>
      </c>
      <c r="H119" t="s">
        <v>475</v>
      </c>
      <c r="I119" s="12" t="str">
        <f t="shared" si="1"/>
        <v>other</v>
      </c>
    </row>
    <row r="120" spans="1:9" x14ac:dyDescent="0.45">
      <c r="A120">
        <v>118</v>
      </c>
      <c r="B120" s="12" t="s">
        <v>621</v>
      </c>
      <c r="C120" s="12" t="s">
        <v>628</v>
      </c>
      <c r="D120" s="12" t="s">
        <v>629</v>
      </c>
      <c r="E120" t="s">
        <v>431</v>
      </c>
      <c r="F120" t="s">
        <v>630</v>
      </c>
      <c r="G120" t="s">
        <v>630</v>
      </c>
      <c r="H120" t="s">
        <v>630</v>
      </c>
      <c r="I120" s="12" t="str">
        <f t="shared" si="1"/>
        <v>other</v>
      </c>
    </row>
    <row r="121" spans="1:9" x14ac:dyDescent="0.45">
      <c r="A121">
        <v>119</v>
      </c>
      <c r="B121" s="12" t="s">
        <v>621</v>
      </c>
      <c r="C121" s="12" t="s">
        <v>631</v>
      </c>
      <c r="D121" s="12" t="s">
        <v>632</v>
      </c>
      <c r="E121" t="s">
        <v>295</v>
      </c>
      <c r="F121" t="s">
        <v>475</v>
      </c>
      <c r="G121" t="s">
        <v>475</v>
      </c>
      <c r="H121" t="s">
        <v>475</v>
      </c>
      <c r="I121" s="12" t="str">
        <f t="shared" si="1"/>
        <v>other</v>
      </c>
    </row>
    <row r="122" spans="1:9" x14ac:dyDescent="0.45">
      <c r="A122">
        <v>120</v>
      </c>
      <c r="B122" s="12" t="s">
        <v>633</v>
      </c>
      <c r="C122" s="12" t="s">
        <v>634</v>
      </c>
      <c r="D122" s="12" t="s">
        <v>635</v>
      </c>
      <c r="E122" t="s">
        <v>295</v>
      </c>
      <c r="F122" t="s">
        <v>475</v>
      </c>
      <c r="G122" t="s">
        <v>475</v>
      </c>
      <c r="H122" t="s">
        <v>475</v>
      </c>
      <c r="I122" s="12" t="str">
        <f t="shared" si="1"/>
        <v>other</v>
      </c>
    </row>
    <row r="123" spans="1:9" x14ac:dyDescent="0.45">
      <c r="A123">
        <v>121</v>
      </c>
      <c r="B123" s="12" t="s">
        <v>636</v>
      </c>
      <c r="C123" s="12" t="s">
        <v>637</v>
      </c>
      <c r="D123" s="12" t="s">
        <v>638</v>
      </c>
      <c r="E123" t="s">
        <v>295</v>
      </c>
      <c r="F123" t="s">
        <v>475</v>
      </c>
      <c r="G123" t="s">
        <v>475</v>
      </c>
      <c r="H123" t="s">
        <v>475</v>
      </c>
      <c r="I123" s="12" t="str">
        <f t="shared" si="1"/>
        <v>other</v>
      </c>
    </row>
    <row r="124" spans="1:9" x14ac:dyDescent="0.45">
      <c r="A124">
        <v>122</v>
      </c>
      <c r="B124" s="12" t="s">
        <v>636</v>
      </c>
      <c r="C124" s="12" t="s">
        <v>639</v>
      </c>
      <c r="D124" s="12" t="s">
        <v>640</v>
      </c>
      <c r="E124" t="s">
        <v>295</v>
      </c>
      <c r="F124" t="s">
        <v>475</v>
      </c>
      <c r="G124" t="s">
        <v>475</v>
      </c>
      <c r="H124" t="s">
        <v>475</v>
      </c>
      <c r="I124" s="12" t="str">
        <f t="shared" si="1"/>
        <v>other</v>
      </c>
    </row>
    <row r="125" spans="1:9" x14ac:dyDescent="0.45">
      <c r="A125">
        <v>123</v>
      </c>
      <c r="B125" s="12" t="s">
        <v>636</v>
      </c>
      <c r="C125" s="12" t="s">
        <v>641</v>
      </c>
      <c r="D125" s="12" t="s">
        <v>642</v>
      </c>
      <c r="E125" t="s">
        <v>295</v>
      </c>
      <c r="F125" t="s">
        <v>475</v>
      </c>
      <c r="G125" t="s">
        <v>475</v>
      </c>
      <c r="H125" t="s">
        <v>475</v>
      </c>
      <c r="I125" s="12" t="str">
        <f t="shared" si="1"/>
        <v>other</v>
      </c>
    </row>
    <row r="126" spans="1:9" x14ac:dyDescent="0.45">
      <c r="A126">
        <v>124</v>
      </c>
      <c r="B126" s="12" t="s">
        <v>643</v>
      </c>
      <c r="C126" s="12" t="s">
        <v>644</v>
      </c>
      <c r="D126" s="12" t="s">
        <v>645</v>
      </c>
      <c r="E126" t="s">
        <v>295</v>
      </c>
      <c r="F126" t="s">
        <v>475</v>
      </c>
      <c r="G126" t="s">
        <v>475</v>
      </c>
      <c r="H126" t="s">
        <v>475</v>
      </c>
      <c r="I126" s="12" t="str">
        <f t="shared" si="1"/>
        <v>other</v>
      </c>
    </row>
    <row r="127" spans="1:9" x14ac:dyDescent="0.45">
      <c r="A127">
        <v>125</v>
      </c>
      <c r="B127" s="12" t="s">
        <v>643</v>
      </c>
      <c r="C127" s="12" t="s">
        <v>646</v>
      </c>
      <c r="D127" s="12" t="s">
        <v>647</v>
      </c>
      <c r="E127" t="s">
        <v>295</v>
      </c>
      <c r="F127" t="s">
        <v>475</v>
      </c>
      <c r="G127" t="s">
        <v>475</v>
      </c>
      <c r="H127" t="s">
        <v>475</v>
      </c>
      <c r="I127" s="12" t="str">
        <f t="shared" si="1"/>
        <v>other</v>
      </c>
    </row>
    <row r="128" spans="1:9" x14ac:dyDescent="0.45">
      <c r="A128">
        <v>126</v>
      </c>
      <c r="B128" s="12" t="s">
        <v>643</v>
      </c>
      <c r="C128" s="12" t="s">
        <v>648</v>
      </c>
      <c r="D128" s="12" t="s">
        <v>649</v>
      </c>
      <c r="E128" t="s">
        <v>295</v>
      </c>
      <c r="F128" t="s">
        <v>475</v>
      </c>
      <c r="G128" t="s">
        <v>475</v>
      </c>
      <c r="H128" t="s">
        <v>475</v>
      </c>
      <c r="I128" s="12" t="str">
        <f t="shared" si="1"/>
        <v>other</v>
      </c>
    </row>
    <row r="129" spans="1:9" x14ac:dyDescent="0.45">
      <c r="A129">
        <v>127</v>
      </c>
      <c r="B129" s="12" t="s">
        <v>643</v>
      </c>
      <c r="C129" s="12" t="s">
        <v>650</v>
      </c>
      <c r="D129" s="12" t="s">
        <v>651</v>
      </c>
      <c r="E129" t="s">
        <v>295</v>
      </c>
      <c r="F129" t="s">
        <v>475</v>
      </c>
      <c r="G129" t="s">
        <v>475</v>
      </c>
      <c r="H129" t="s">
        <v>475</v>
      </c>
      <c r="I129" s="12" t="str">
        <f t="shared" si="1"/>
        <v>other</v>
      </c>
    </row>
    <row r="130" spans="1:9" x14ac:dyDescent="0.45">
      <c r="A130">
        <v>128</v>
      </c>
      <c r="B130" s="12" t="s">
        <v>652</v>
      </c>
      <c r="C130" s="12" t="s">
        <v>653</v>
      </c>
      <c r="D130" s="12" t="s">
        <v>654</v>
      </c>
      <c r="E130" t="s">
        <v>295</v>
      </c>
      <c r="F130" t="s">
        <v>475</v>
      </c>
      <c r="G130" t="s">
        <v>475</v>
      </c>
      <c r="H130" t="s">
        <v>475</v>
      </c>
      <c r="I130" s="12" t="str">
        <f t="shared" si="1"/>
        <v>other</v>
      </c>
    </row>
    <row r="131" spans="1:9" x14ac:dyDescent="0.45">
      <c r="B131" s="13"/>
      <c r="C131" s="13"/>
      <c r="D131" s="13"/>
      <c r="E131" s="14"/>
      <c r="F131" s="14"/>
      <c r="G131" s="14"/>
      <c r="H131" s="14"/>
      <c r="I131" s="13" t="str">
        <f t="shared" si="1"/>
        <v>other</v>
      </c>
    </row>
  </sheetData>
  <sortState xmlns:xlrd2="http://schemas.microsoft.com/office/spreadsheetml/2017/richdata2" ref="N3:N11">
    <sortCondition ref="N3:N11"/>
  </sortState>
  <pageMargins left="0.7" right="0.7" top="0.75" bottom="0.75" header="0.3" footer="0.3"/>
  <pageSetup paperSize="9" orientation="portrait" r:id="rId1"/>
  <headerFooter>
    <oddHeader>&amp;C&amp;"Calibri"&amp;10&amp;K000000 OFFICIAL &amp;1#_x000D_</oddHead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6E1C3-2836-45A2-A1F8-190246605933}">
  <sheetPr codeName="Sheet5"/>
  <dimension ref="A1:P92"/>
  <sheetViews>
    <sheetView zoomScale="90" zoomScaleNormal="90" workbookViewId="0">
      <selection activeCell="D32" sqref="D32"/>
    </sheetView>
  </sheetViews>
  <sheetFormatPr defaultRowHeight="14.25" x14ac:dyDescent="0.45"/>
  <cols>
    <col min="1" max="1" width="32.59765625" customWidth="1"/>
    <col min="2" max="2" width="26.86328125" customWidth="1"/>
    <col min="3" max="3" width="21.86328125" customWidth="1"/>
    <col min="4" max="4" width="18.3984375" customWidth="1"/>
    <col min="5" max="5" width="18.1328125" customWidth="1"/>
    <col min="6" max="6" width="26.3984375" customWidth="1"/>
    <col min="7" max="7" width="19.3984375" customWidth="1"/>
    <col min="8" max="8" width="18.3984375" customWidth="1"/>
    <col min="9" max="9" width="13.1328125" bestFit="1" customWidth="1"/>
    <col min="10" max="10" width="16.59765625" customWidth="1"/>
    <col min="11" max="11" width="15.59765625" customWidth="1"/>
    <col min="12" max="12" width="16.3984375" customWidth="1"/>
  </cols>
  <sheetData>
    <row r="1" spans="1:16" x14ac:dyDescent="0.45">
      <c r="A1" s="10" t="s">
        <v>144</v>
      </c>
      <c r="B1" s="10"/>
    </row>
    <row r="2" spans="1:16" ht="14.65" thickBot="1" x14ac:dyDescent="0.5">
      <c r="A2" s="53" t="s">
        <v>146</v>
      </c>
      <c r="B2" s="53" t="s">
        <v>655</v>
      </c>
    </row>
    <row r="3" spans="1:16" ht="14.65" thickBot="1" x14ac:dyDescent="0.5">
      <c r="A3" s="53" t="s">
        <v>153</v>
      </c>
      <c r="B3" s="53" t="s">
        <v>656</v>
      </c>
    </row>
    <row r="4" spans="1:16" ht="14.65" thickBot="1" x14ac:dyDescent="0.5">
      <c r="A4" s="53" t="s">
        <v>159</v>
      </c>
      <c r="B4" s="53" t="s">
        <v>657</v>
      </c>
    </row>
    <row r="5" spans="1:16" ht="44.1" customHeight="1" thickBot="1" x14ac:dyDescent="0.5">
      <c r="A5" s="53" t="s">
        <v>166</v>
      </c>
      <c r="B5" s="53" t="s">
        <v>658</v>
      </c>
      <c r="D5" s="77" t="s">
        <v>659</v>
      </c>
      <c r="E5" s="77"/>
      <c r="F5" s="77"/>
      <c r="G5" s="78"/>
      <c r="H5" s="77"/>
      <c r="I5" s="77"/>
      <c r="J5" s="77"/>
      <c r="L5" s="204" t="s">
        <v>660</v>
      </c>
      <c r="M5" s="204"/>
      <c r="N5" s="204"/>
      <c r="O5" s="204"/>
      <c r="P5" s="204"/>
    </row>
    <row r="6" spans="1:16" ht="14.65" thickBot="1" x14ac:dyDescent="0.5">
      <c r="A6" s="53" t="s">
        <v>169</v>
      </c>
      <c r="B6" s="53" t="s">
        <v>661</v>
      </c>
      <c r="D6" s="77" t="s">
        <v>662</v>
      </c>
      <c r="E6" s="77"/>
      <c r="F6" s="77"/>
      <c r="G6" s="77"/>
      <c r="H6" s="77"/>
      <c r="I6" s="77"/>
      <c r="J6" s="77"/>
      <c r="L6" s="204"/>
      <c r="M6" s="204"/>
      <c r="N6" s="204"/>
      <c r="O6" s="204"/>
      <c r="P6" s="204"/>
    </row>
    <row r="7" spans="1:16" ht="18" thickBot="1" x14ac:dyDescent="0.55000000000000004">
      <c r="A7" s="53" t="s">
        <v>173</v>
      </c>
      <c r="B7" s="53" t="s">
        <v>663</v>
      </c>
      <c r="O7" s="54"/>
    </row>
    <row r="8" spans="1:16" ht="17.100000000000001" customHeight="1" x14ac:dyDescent="0.45"/>
    <row r="9" spans="1:16" ht="17.100000000000001" customHeight="1" x14ac:dyDescent="0.45">
      <c r="A9" s="80" t="s">
        <v>178</v>
      </c>
      <c r="B9" s="80"/>
      <c r="C9" s="80"/>
      <c r="D9" s="80"/>
      <c r="F9" s="80"/>
    </row>
    <row r="10" spans="1:16" x14ac:dyDescent="0.45">
      <c r="A10" s="23" t="s">
        <v>10</v>
      </c>
      <c r="B10" s="23"/>
      <c r="C10" s="23"/>
      <c r="D10" s="23"/>
      <c r="E10" s="23"/>
      <c r="F10" s="23"/>
    </row>
    <row r="11" spans="1:16" x14ac:dyDescent="0.45">
      <c r="A11" s="25" t="s">
        <v>183</v>
      </c>
      <c r="B11" s="25"/>
      <c r="C11" s="25"/>
      <c r="D11" s="25"/>
      <c r="F11" s="25"/>
      <c r="G11" s="25"/>
      <c r="H11" s="25"/>
      <c r="I11" s="25"/>
    </row>
    <row r="12" spans="1:16" x14ac:dyDescent="0.45">
      <c r="A12" s="26" t="s">
        <v>12</v>
      </c>
      <c r="B12" s="26"/>
      <c r="C12" s="26"/>
      <c r="D12" s="26"/>
      <c r="F12" s="26"/>
      <c r="J12" s="26"/>
      <c r="K12" s="26"/>
      <c r="L12" s="26"/>
    </row>
    <row r="13" spans="1:16" x14ac:dyDescent="0.45">
      <c r="A13" t="s">
        <v>185</v>
      </c>
    </row>
    <row r="14" spans="1:16" ht="42.75" x14ac:dyDescent="0.45">
      <c r="A14" s="79" t="s">
        <v>187</v>
      </c>
      <c r="B14" s="79" t="s">
        <v>14</v>
      </c>
      <c r="C14" s="79" t="s">
        <v>15</v>
      </c>
      <c r="D14" s="79" t="s">
        <v>16</v>
      </c>
      <c r="E14" s="22" t="s">
        <v>17</v>
      </c>
      <c r="F14" s="79" t="s">
        <v>150</v>
      </c>
      <c r="G14" s="2" t="s">
        <v>188</v>
      </c>
      <c r="H14" s="2" t="s">
        <v>189</v>
      </c>
      <c r="I14" s="2" t="s">
        <v>664</v>
      </c>
      <c r="J14" s="29" t="s">
        <v>66</v>
      </c>
      <c r="K14" s="30" t="s">
        <v>665</v>
      </c>
      <c r="L14" s="30" t="s">
        <v>666</v>
      </c>
    </row>
    <row r="15" spans="1:16" x14ac:dyDescent="0.45">
      <c r="A15" s="55" t="s">
        <v>154</v>
      </c>
      <c r="B15" s="56" t="s">
        <v>27</v>
      </c>
      <c r="C15" s="56" t="s">
        <v>20</v>
      </c>
      <c r="D15" s="56">
        <v>10000</v>
      </c>
      <c r="E15" s="57" t="s">
        <v>21</v>
      </c>
      <c r="F15" s="56" t="s">
        <v>22</v>
      </c>
      <c r="G15" s="56"/>
      <c r="H15" s="56"/>
      <c r="I15" s="56"/>
      <c r="J15" s="56"/>
      <c r="K15" s="56"/>
      <c r="L15" s="58"/>
    </row>
    <row r="16" spans="1:16" x14ac:dyDescent="0.45">
      <c r="A16" s="59" t="s">
        <v>154</v>
      </c>
      <c r="B16" t="s">
        <v>27</v>
      </c>
      <c r="C16" t="s">
        <v>28</v>
      </c>
      <c r="D16">
        <v>5000</v>
      </c>
      <c r="E16" s="60" t="s">
        <v>21</v>
      </c>
      <c r="F16" t="s">
        <v>22</v>
      </c>
      <c r="L16" s="61"/>
    </row>
    <row r="17" spans="1:13" x14ac:dyDescent="0.45">
      <c r="A17" s="59" t="s">
        <v>154</v>
      </c>
      <c r="B17" t="s">
        <v>27</v>
      </c>
      <c r="C17" t="s">
        <v>20</v>
      </c>
      <c r="D17">
        <v>2000</v>
      </c>
      <c r="E17" s="60" t="s">
        <v>21</v>
      </c>
      <c r="F17" t="s">
        <v>22</v>
      </c>
      <c r="L17" s="61"/>
    </row>
    <row r="18" spans="1:13" x14ac:dyDescent="0.45">
      <c r="A18" s="59" t="s">
        <v>154</v>
      </c>
      <c r="B18" t="s">
        <v>55</v>
      </c>
      <c r="C18" t="s">
        <v>28</v>
      </c>
      <c r="D18">
        <v>3000</v>
      </c>
      <c r="E18" s="60" t="s">
        <v>41</v>
      </c>
      <c r="F18" t="s">
        <v>26</v>
      </c>
      <c r="J18" t="s">
        <v>69</v>
      </c>
      <c r="K18" t="s">
        <v>667</v>
      </c>
      <c r="L18" s="61" t="s">
        <v>668</v>
      </c>
    </row>
    <row r="19" spans="1:13" x14ac:dyDescent="0.45">
      <c r="A19" s="59" t="s">
        <v>154</v>
      </c>
      <c r="B19" t="s">
        <v>55</v>
      </c>
      <c r="C19" t="s">
        <v>20</v>
      </c>
      <c r="D19">
        <v>200</v>
      </c>
      <c r="E19" s="60" t="s">
        <v>21</v>
      </c>
      <c r="F19" t="s">
        <v>26</v>
      </c>
      <c r="J19" t="s">
        <v>73</v>
      </c>
      <c r="L19" s="61" t="s">
        <v>669</v>
      </c>
    </row>
    <row r="20" spans="1:13" ht="28.5" x14ac:dyDescent="0.45">
      <c r="A20" s="59" t="s">
        <v>176</v>
      </c>
      <c r="B20" t="s">
        <v>42</v>
      </c>
      <c r="C20" t="s">
        <v>28</v>
      </c>
      <c r="D20">
        <v>10000</v>
      </c>
      <c r="E20" s="60" t="s">
        <v>41</v>
      </c>
      <c r="F20" t="s">
        <v>176</v>
      </c>
      <c r="G20" t="s">
        <v>42</v>
      </c>
      <c r="L20" s="61" t="s">
        <v>670</v>
      </c>
    </row>
    <row r="21" spans="1:13" ht="57" x14ac:dyDescent="0.45">
      <c r="A21" s="59" t="s">
        <v>176</v>
      </c>
      <c r="B21" t="s">
        <v>55</v>
      </c>
      <c r="C21" t="s">
        <v>28</v>
      </c>
      <c r="D21">
        <v>5000</v>
      </c>
      <c r="E21" s="60" t="s">
        <v>41</v>
      </c>
      <c r="F21" t="s">
        <v>26</v>
      </c>
      <c r="J21" t="s">
        <v>73</v>
      </c>
      <c r="K21" t="s">
        <v>671</v>
      </c>
      <c r="L21" s="61" t="s">
        <v>672</v>
      </c>
    </row>
    <row r="22" spans="1:13" ht="28.5" x14ac:dyDescent="0.45">
      <c r="A22" s="59" t="s">
        <v>180</v>
      </c>
      <c r="B22" t="s">
        <v>23</v>
      </c>
      <c r="C22" t="s">
        <v>24</v>
      </c>
      <c r="D22">
        <v>250</v>
      </c>
      <c r="E22" s="60" t="s">
        <v>673</v>
      </c>
      <c r="F22" t="s">
        <v>30</v>
      </c>
      <c r="G22" t="s">
        <v>51</v>
      </c>
      <c r="H22" t="s">
        <v>674</v>
      </c>
      <c r="I22" t="s">
        <v>52</v>
      </c>
      <c r="L22" s="61"/>
    </row>
    <row r="23" spans="1:13" ht="28.5" x14ac:dyDescent="0.45">
      <c r="A23" s="59" t="s">
        <v>180</v>
      </c>
      <c r="B23" t="s">
        <v>23</v>
      </c>
      <c r="C23" t="s">
        <v>20</v>
      </c>
      <c r="D23">
        <v>500</v>
      </c>
      <c r="E23" s="60" t="s">
        <v>673</v>
      </c>
      <c r="F23" t="s">
        <v>30</v>
      </c>
      <c r="G23" t="s">
        <v>49</v>
      </c>
      <c r="H23" t="s">
        <v>675</v>
      </c>
      <c r="I23" t="s">
        <v>50</v>
      </c>
      <c r="L23" s="61"/>
    </row>
    <row r="24" spans="1:13" x14ac:dyDescent="0.45">
      <c r="A24" s="59" t="s">
        <v>154</v>
      </c>
      <c r="B24" t="s">
        <v>23</v>
      </c>
      <c r="C24" t="s">
        <v>20</v>
      </c>
      <c r="D24">
        <v>3500</v>
      </c>
      <c r="E24" s="60" t="s">
        <v>25</v>
      </c>
      <c r="F24" t="s">
        <v>22</v>
      </c>
      <c r="L24" s="61"/>
    </row>
    <row r="25" spans="1:13" x14ac:dyDescent="0.45">
      <c r="A25" s="59" t="s">
        <v>154</v>
      </c>
      <c r="B25" t="s">
        <v>39</v>
      </c>
      <c r="C25" t="s">
        <v>20</v>
      </c>
      <c r="D25">
        <v>1250</v>
      </c>
      <c r="E25" s="60" t="s">
        <v>35</v>
      </c>
      <c r="F25" t="s">
        <v>22</v>
      </c>
      <c r="L25" s="61"/>
    </row>
    <row r="26" spans="1:13" x14ac:dyDescent="0.45">
      <c r="A26" s="59" t="s">
        <v>154</v>
      </c>
      <c r="B26" t="s">
        <v>55</v>
      </c>
      <c r="C26" t="s">
        <v>24</v>
      </c>
      <c r="D26">
        <v>3520</v>
      </c>
      <c r="E26" s="60" t="s">
        <v>25</v>
      </c>
      <c r="F26" t="s">
        <v>176</v>
      </c>
      <c r="G26" t="s">
        <v>55</v>
      </c>
      <c r="L26" s="61"/>
    </row>
    <row r="27" spans="1:13" ht="28.5" x14ac:dyDescent="0.45">
      <c r="A27" s="59" t="s">
        <v>154</v>
      </c>
      <c r="B27" t="s">
        <v>23</v>
      </c>
      <c r="C27" t="s">
        <v>20</v>
      </c>
      <c r="D27">
        <v>250</v>
      </c>
      <c r="E27" s="60" t="s">
        <v>25</v>
      </c>
      <c r="F27" t="s">
        <v>176</v>
      </c>
      <c r="G27" t="s">
        <v>53</v>
      </c>
      <c r="L27" s="61" t="s">
        <v>676</v>
      </c>
    </row>
    <row r="28" spans="1:13" x14ac:dyDescent="0.45">
      <c r="A28" s="59" t="s">
        <v>180</v>
      </c>
      <c r="F28" t="s">
        <v>22</v>
      </c>
      <c r="L28" s="62"/>
    </row>
    <row r="29" spans="1:13" ht="14.65" thickBot="1" x14ac:dyDescent="0.5">
      <c r="A29" s="63"/>
      <c r="B29" s="64"/>
      <c r="C29" s="64"/>
      <c r="D29" s="64"/>
      <c r="E29" s="64"/>
      <c r="F29" s="64"/>
      <c r="G29" s="64"/>
      <c r="H29" s="64"/>
      <c r="I29" s="64"/>
      <c r="J29" s="64"/>
      <c r="K29" s="64"/>
      <c r="L29" s="65"/>
      <c r="M29" s="14"/>
    </row>
    <row r="30" spans="1:13" x14ac:dyDescent="0.45">
      <c r="E30" s="1"/>
    </row>
    <row r="31" spans="1:13" x14ac:dyDescent="0.45">
      <c r="E31" s="1"/>
    </row>
    <row r="32" spans="1:13" x14ac:dyDescent="0.45">
      <c r="E32" s="1"/>
    </row>
    <row r="33" spans="1:5" x14ac:dyDescent="0.45">
      <c r="E33" s="1"/>
    </row>
    <row r="34" spans="1:5" x14ac:dyDescent="0.45">
      <c r="A34" t="s">
        <v>677</v>
      </c>
      <c r="B34" t="s">
        <v>148</v>
      </c>
      <c r="C34" t="s">
        <v>149</v>
      </c>
      <c r="D34" t="s">
        <v>150</v>
      </c>
      <c r="E34" s="1" t="s">
        <v>151</v>
      </c>
    </row>
    <row r="35" spans="1:5" x14ac:dyDescent="0.45">
      <c r="A35" t="s">
        <v>154</v>
      </c>
      <c r="B35" t="s">
        <v>155</v>
      </c>
      <c r="C35" t="s">
        <v>156</v>
      </c>
      <c r="D35" t="s">
        <v>176</v>
      </c>
      <c r="E35" s="1">
        <f>SUMIFS($D$15:$D$29,$A$15:$A$29,A35,$F$15:$F$29,D35)</f>
        <v>3770</v>
      </c>
    </row>
    <row r="36" spans="1:5" x14ac:dyDescent="0.45">
      <c r="A36" t="s">
        <v>154</v>
      </c>
      <c r="B36" t="s">
        <v>155</v>
      </c>
      <c r="C36" t="s">
        <v>171</v>
      </c>
      <c r="D36" t="s">
        <v>26</v>
      </c>
      <c r="E36" s="1">
        <f t="shared" ref="E36:E41" si="0">SUMIFS($D$15:$D$29,$A$15:$A$29,A36,$F$15:$F$29,D36)</f>
        <v>3200</v>
      </c>
    </row>
    <row r="37" spans="1:5" x14ac:dyDescent="0.45">
      <c r="A37" t="s">
        <v>154</v>
      </c>
      <c r="B37" t="s">
        <v>155</v>
      </c>
      <c r="C37" t="s">
        <v>174</v>
      </c>
      <c r="D37" t="s">
        <v>22</v>
      </c>
      <c r="E37" s="1">
        <f t="shared" si="0"/>
        <v>21750</v>
      </c>
    </row>
    <row r="38" spans="1:5" x14ac:dyDescent="0.45">
      <c r="A38" t="s">
        <v>176</v>
      </c>
      <c r="B38" t="s">
        <v>163</v>
      </c>
      <c r="C38" t="s">
        <v>171</v>
      </c>
      <c r="D38" t="s">
        <v>26</v>
      </c>
      <c r="E38" s="1">
        <f t="shared" si="0"/>
        <v>5000</v>
      </c>
    </row>
    <row r="39" spans="1:5" x14ac:dyDescent="0.45">
      <c r="A39" t="s">
        <v>176</v>
      </c>
      <c r="B39" t="s">
        <v>163</v>
      </c>
      <c r="C39" t="s">
        <v>174</v>
      </c>
      <c r="D39" t="s">
        <v>22</v>
      </c>
      <c r="E39" s="1">
        <f t="shared" si="0"/>
        <v>0</v>
      </c>
    </row>
    <row r="40" spans="1:5" x14ac:dyDescent="0.45">
      <c r="A40" t="s">
        <v>180</v>
      </c>
      <c r="B40" t="s">
        <v>156</v>
      </c>
      <c r="C40" t="s">
        <v>181</v>
      </c>
      <c r="D40" t="s">
        <v>30</v>
      </c>
      <c r="E40" s="1">
        <f t="shared" si="0"/>
        <v>750</v>
      </c>
    </row>
    <row r="41" spans="1:5" x14ac:dyDescent="0.45">
      <c r="A41" t="s">
        <v>176</v>
      </c>
      <c r="B41" t="s">
        <v>156</v>
      </c>
      <c r="C41" t="s">
        <v>163</v>
      </c>
      <c r="D41" t="s">
        <v>176</v>
      </c>
      <c r="E41" s="1">
        <f t="shared" si="0"/>
        <v>10000</v>
      </c>
    </row>
    <row r="42" spans="1:5" x14ac:dyDescent="0.45">
      <c r="E42" s="1"/>
    </row>
    <row r="43" spans="1:5" x14ac:dyDescent="0.45">
      <c r="E43" s="1"/>
    </row>
    <row r="44" spans="1:5" x14ac:dyDescent="0.45">
      <c r="E44" s="1"/>
    </row>
    <row r="45" spans="1:5" x14ac:dyDescent="0.45">
      <c r="D45" t="s">
        <v>194</v>
      </c>
      <c r="E45" s="1" t="s">
        <v>195</v>
      </c>
    </row>
    <row r="46" spans="1:5" x14ac:dyDescent="0.45">
      <c r="A46" t="s">
        <v>193</v>
      </c>
      <c r="D46" t="s">
        <v>678</v>
      </c>
      <c r="E46" s="1">
        <f>E38+E39</f>
        <v>5000</v>
      </c>
    </row>
    <row r="47" spans="1:5" x14ac:dyDescent="0.45">
      <c r="D47" t="s">
        <v>679</v>
      </c>
      <c r="E47" s="1">
        <f>E38</f>
        <v>5000</v>
      </c>
    </row>
    <row r="48" spans="1:5" x14ac:dyDescent="0.45">
      <c r="D48" t="s">
        <v>680</v>
      </c>
      <c r="E48" s="1">
        <f>E39+E43</f>
        <v>0</v>
      </c>
    </row>
    <row r="49" spans="1:6" x14ac:dyDescent="0.45">
      <c r="E49" s="1"/>
    </row>
    <row r="50" spans="1:6" x14ac:dyDescent="0.45">
      <c r="A50" t="s">
        <v>681</v>
      </c>
      <c r="D50" t="s">
        <v>155</v>
      </c>
      <c r="E50" s="1">
        <f>SUMIF(Table2[[Start ]],D50,Table2[Tonnage])</f>
        <v>28720</v>
      </c>
    </row>
    <row r="51" spans="1:6" x14ac:dyDescent="0.45">
      <c r="D51" t="s">
        <v>156</v>
      </c>
      <c r="E51" s="1">
        <f>SUMIF(Table2[end],D51,Table2[Tonnage])-SUMIF(Table2[[Start ]],D51,Table2[Tonnage])</f>
        <v>-6980</v>
      </c>
    </row>
    <row r="52" spans="1:6" x14ac:dyDescent="0.45">
      <c r="D52" t="s">
        <v>163</v>
      </c>
      <c r="E52" s="1">
        <f>SUMIF(Table2[end],D52,Table2[Tonnage])-SUMIF(Table2[[Start ]],D52,Table2[Tonnage])</f>
        <v>5000</v>
      </c>
    </row>
    <row r="53" spans="1:6" x14ac:dyDescent="0.45">
      <c r="D53" t="s">
        <v>171</v>
      </c>
      <c r="E53" s="1">
        <f>SUMIF(Table2[end],D53,Table2[Tonnage])-SUMIF(Table2[[Start ]],D53,Table2[Tonnage])</f>
        <v>8200</v>
      </c>
    </row>
    <row r="54" spans="1:6" x14ac:dyDescent="0.45">
      <c r="D54" t="s">
        <v>174</v>
      </c>
      <c r="E54" s="1">
        <f>SUMIF(Table2[end],D54,Table2[Tonnage])-SUMIF(Table2[[Start ]],D54,Table2[Tonnage])</f>
        <v>21750</v>
      </c>
    </row>
    <row r="55" spans="1:6" x14ac:dyDescent="0.45">
      <c r="D55" t="s">
        <v>181</v>
      </c>
      <c r="E55" s="1">
        <f>SUMIF(Table2[end],D55,Table2[Tonnage])-SUMIF(Table2[[Start ]],D55,Table2[Tonnage])</f>
        <v>750</v>
      </c>
    </row>
    <row r="56" spans="1:6" x14ac:dyDescent="0.45">
      <c r="A56" t="s">
        <v>682</v>
      </c>
      <c r="D56">
        <f>E50+E52</f>
        <v>33720</v>
      </c>
      <c r="E56" s="1">
        <f>E55+E51+E53+E54</f>
        <v>23720</v>
      </c>
      <c r="F56">
        <f>D56-E56</f>
        <v>10000</v>
      </c>
    </row>
    <row r="57" spans="1:6" x14ac:dyDescent="0.45">
      <c r="D57" t="s">
        <v>683</v>
      </c>
      <c r="E57" s="1" t="s">
        <v>684</v>
      </c>
    </row>
    <row r="58" spans="1:6" x14ac:dyDescent="0.45">
      <c r="E58" s="1"/>
    </row>
    <row r="59" spans="1:6" x14ac:dyDescent="0.45">
      <c r="E59" s="1"/>
    </row>
    <row r="60" spans="1:6" x14ac:dyDescent="0.45">
      <c r="E60" s="1"/>
    </row>
    <row r="61" spans="1:6" x14ac:dyDescent="0.45">
      <c r="E61" s="1"/>
    </row>
    <row r="62" spans="1:6" x14ac:dyDescent="0.45">
      <c r="E62" s="1"/>
    </row>
    <row r="63" spans="1:6" x14ac:dyDescent="0.45">
      <c r="E63" s="1"/>
    </row>
    <row r="64" spans="1:6" x14ac:dyDescent="0.45">
      <c r="E64" s="1"/>
    </row>
    <row r="65" spans="5:5" x14ac:dyDescent="0.45">
      <c r="E65" s="1"/>
    </row>
    <row r="66" spans="5:5" x14ac:dyDescent="0.45">
      <c r="E66" s="1"/>
    </row>
    <row r="67" spans="5:5" x14ac:dyDescent="0.45">
      <c r="E67" s="1"/>
    </row>
    <row r="68" spans="5:5" x14ac:dyDescent="0.45">
      <c r="E68" s="1"/>
    </row>
    <row r="69" spans="5:5" x14ac:dyDescent="0.45">
      <c r="E69" s="1"/>
    </row>
    <row r="70" spans="5:5" x14ac:dyDescent="0.45">
      <c r="E70" s="1"/>
    </row>
    <row r="71" spans="5:5" x14ac:dyDescent="0.45">
      <c r="E71" s="1"/>
    </row>
    <row r="72" spans="5:5" x14ac:dyDescent="0.45">
      <c r="E72" s="1"/>
    </row>
    <row r="73" spans="5:5" x14ac:dyDescent="0.45">
      <c r="E73" s="1"/>
    </row>
    <row r="74" spans="5:5" x14ac:dyDescent="0.45">
      <c r="E74" s="1"/>
    </row>
    <row r="75" spans="5:5" x14ac:dyDescent="0.45">
      <c r="E75" s="1"/>
    </row>
    <row r="76" spans="5:5" x14ac:dyDescent="0.45">
      <c r="E76" s="1"/>
    </row>
    <row r="77" spans="5:5" x14ac:dyDescent="0.45">
      <c r="E77" s="1"/>
    </row>
    <row r="78" spans="5:5" x14ac:dyDescent="0.45">
      <c r="E78" s="1"/>
    </row>
    <row r="79" spans="5:5" x14ac:dyDescent="0.45">
      <c r="E79" s="1"/>
    </row>
    <row r="80" spans="5:5" x14ac:dyDescent="0.45">
      <c r="E80" s="1"/>
    </row>
    <row r="81" spans="5:5" x14ac:dyDescent="0.45">
      <c r="E81" s="1"/>
    </row>
    <row r="82" spans="5:5" x14ac:dyDescent="0.45">
      <c r="E82" s="1"/>
    </row>
    <row r="83" spans="5:5" x14ac:dyDescent="0.45">
      <c r="E83" s="1"/>
    </row>
    <row r="84" spans="5:5" x14ac:dyDescent="0.45">
      <c r="E84" s="1"/>
    </row>
    <row r="85" spans="5:5" x14ac:dyDescent="0.45">
      <c r="E85" s="1"/>
    </row>
    <row r="86" spans="5:5" x14ac:dyDescent="0.45">
      <c r="E86" s="1"/>
    </row>
    <row r="87" spans="5:5" x14ac:dyDescent="0.45">
      <c r="E87" s="1"/>
    </row>
    <row r="88" spans="5:5" x14ac:dyDescent="0.45">
      <c r="E88" s="1"/>
    </row>
    <row r="89" spans="5:5" x14ac:dyDescent="0.45">
      <c r="E89" s="1"/>
    </row>
    <row r="90" spans="5:5" x14ac:dyDescent="0.45">
      <c r="E90" s="1"/>
    </row>
    <row r="91" spans="5:5" x14ac:dyDescent="0.45">
      <c r="E91" s="1"/>
    </row>
    <row r="92" spans="5:5" x14ac:dyDescent="0.45">
      <c r="E92" s="1"/>
    </row>
  </sheetData>
  <mergeCells count="1">
    <mergeCell ref="L5:P6"/>
  </mergeCells>
  <dataValidations count="5">
    <dataValidation type="list" allowBlank="1" showInputMessage="1" showErrorMessage="1" sqref="I3:J4" xr:uid="{07FDADDC-E0E5-437E-8D2B-8EDB7EFF9698}">
      <formula1>_xlfn.ANCHORARRAY($U$3)</formula1>
    </dataValidation>
    <dataValidation type="list" allowBlank="1" showInputMessage="1" showErrorMessage="1" sqref="H3:H4" xr:uid="{B8E247F4-1989-4AA2-BD6B-64FA65A24601}">
      <formula1>_xlfn.ANCHORARRAY($T$3)</formula1>
    </dataValidation>
    <dataValidation type="list" allowBlank="1" showInputMessage="1" showErrorMessage="1" sqref="D3:G4" xr:uid="{84B97760-7CB8-49B7-9399-3BC86DE3044D}">
      <formula1>_xlfn.ANCHORARRAY($S$3)</formula1>
    </dataValidation>
    <dataValidation type="list" allowBlank="1" showInputMessage="1" showErrorMessage="1" sqref="B15:B28" xr:uid="{D54933A3-C625-4DC7-AA98-9948DEBA9778}">
      <formula1>WasteStream</formula1>
    </dataValidation>
    <dataValidation type="list" allowBlank="1" showInputMessage="1" showErrorMessage="1" sqref="A15:A28" xr:uid="{CC5673AD-1619-48E1-9E46-AFDA5A5D1129}">
      <formula1>MatFlow</formula1>
    </dataValidation>
  </dataValidations>
  <pageMargins left="0.7" right="0.7" top="0.75" bottom="0.75" header="0.3" footer="0.3"/>
  <pageSetup paperSize="9" orientation="portrait" r:id="rId1"/>
  <headerFooter>
    <oddHeader>&amp;C&amp;"Calibri"&amp;10&amp;K000000 OFFICIAL &amp;1#_x000D_</oddHeader>
  </headerFooter>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B6DEE3F1-1527-47B5-A893-8CEBB75029D2}">
          <x14:formula1>
            <xm:f>MatClass!$AC$3:$AC$9</xm:f>
          </x14:formula1>
          <xm:sqref>G15:G28</xm:sqref>
        </x14:dataValidation>
        <x14:dataValidation type="list" allowBlank="1" showInputMessage="1" showErrorMessage="1" xr:uid="{E674D6FC-B9E6-42DB-838C-DAB2AEE36179}">
          <x14:formula1>
            <xm:f>MatClass!$AB$3:$AB$11</xm:f>
          </x14:formula1>
          <xm:sqref>I15:I28</xm:sqref>
        </x14:dataValidation>
        <x14:dataValidation type="list" allowBlank="1" showInputMessage="1" showErrorMessage="1" xr:uid="{769CC702-0BA8-4E0D-A9AE-4DC63692238B}">
          <x14:formula1>
            <xm:f>MatClass!$Z$3:$Z$11</xm:f>
          </x14:formula1>
          <xm:sqref>E15:E28</xm:sqref>
        </x14:dataValidation>
        <x14:dataValidation type="list" allowBlank="1" showInputMessage="1" showErrorMessage="1" xr:uid="{0E18194C-4805-47D7-9812-75C9454B3E5D}">
          <x14:formula1>
            <xm:f>MatClass!$Y$3:$Y$5</xm:f>
          </x14:formula1>
          <xm:sqref>C15:C28</xm:sqref>
        </x14:dataValidation>
        <x14:dataValidation type="list" allowBlank="1" showInputMessage="1" showErrorMessage="1" xr:uid="{85FA8E34-6BA6-4398-9BB5-ABEC853D00D8}">
          <x14:formula1>
            <xm:f>MatClass!$AA$3:$AA$7</xm:f>
          </x14:formula1>
          <xm:sqref>F15:F28</xm:sqref>
        </x14:dataValidation>
        <x14:dataValidation type="list" allowBlank="1" showInputMessage="1" showErrorMessage="1" xr:uid="{F786A8F0-3D96-4727-8AD4-1DCA2C0D7DC7}">
          <x14:formula1>
            <xm:f>MatClass!$AD$3:$AD$7</xm:f>
          </x14:formula1>
          <xm:sqref>J15:J28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F1DAA-9658-46A6-8588-900366F50846}">
  <sheetPr>
    <tabColor theme="9"/>
  </sheetPr>
  <dimension ref="A1:AL339"/>
  <sheetViews>
    <sheetView showGridLines="0" topLeftCell="E1" zoomScale="80" zoomScaleNormal="80" workbookViewId="0">
      <selection activeCell="J22" sqref="J22"/>
    </sheetView>
  </sheetViews>
  <sheetFormatPr defaultRowHeight="14.25" outlineLevelCol="1" x14ac:dyDescent="0.45"/>
  <cols>
    <col min="1" max="1" width="32.59765625" customWidth="1"/>
    <col min="2" max="2" width="26.86328125" customWidth="1"/>
    <col min="3" max="3" width="21.86328125" customWidth="1"/>
    <col min="4" max="4" width="22.73046875" customWidth="1"/>
    <col min="5" max="5" width="23.3984375" customWidth="1"/>
    <col min="6" max="6" width="26.3984375" customWidth="1"/>
    <col min="7" max="7" width="26.73046875" customWidth="1"/>
    <col min="8" max="8" width="22.3984375" customWidth="1"/>
    <col min="9" max="9" width="26.73046875" customWidth="1"/>
    <col min="10" max="10" width="34" customWidth="1"/>
    <col min="11" max="11" width="38.73046875" customWidth="1"/>
    <col min="12" max="12" width="66.265625" customWidth="1"/>
    <col min="13" max="13" width="12.86328125" customWidth="1"/>
    <col min="14" max="14" width="7.265625" customWidth="1" outlineLevel="1"/>
    <col min="15" max="15" width="21" customWidth="1" outlineLevel="1"/>
    <col min="16" max="16" width="6.265625" customWidth="1" outlineLevel="1"/>
    <col min="17" max="17" width="6.59765625" customWidth="1" outlineLevel="1"/>
    <col min="18" max="18" width="37.86328125" customWidth="1" outlineLevel="1"/>
    <col min="19" max="19" width="14" customWidth="1" outlineLevel="1"/>
    <col min="20" max="20" width="72.3984375" customWidth="1" outlineLevel="1"/>
    <col min="21" max="22" width="6.59765625" customWidth="1"/>
    <col min="23" max="37" width="8.73046875" customWidth="1" outlineLevel="1"/>
    <col min="38" max="38" width="4.59765625" customWidth="1" outlineLevel="1"/>
  </cols>
  <sheetData>
    <row r="1" spans="1:38" ht="25.5" x14ac:dyDescent="0.75">
      <c r="A1" s="126" t="s">
        <v>140</v>
      </c>
      <c r="N1" s="126" t="s">
        <v>141</v>
      </c>
      <c r="V1" s="126" t="s">
        <v>227</v>
      </c>
    </row>
    <row r="4" spans="1:38" x14ac:dyDescent="0.45">
      <c r="A4" s="10" t="s">
        <v>144</v>
      </c>
      <c r="B4" s="10"/>
    </row>
    <row r="5" spans="1:38" ht="14.65" thickBot="1" x14ac:dyDescent="0.5">
      <c r="A5" s="53" t="s">
        <v>146</v>
      </c>
      <c r="B5" s="153" t="s">
        <v>685</v>
      </c>
      <c r="O5" s="8" t="s">
        <v>145</v>
      </c>
    </row>
    <row r="6" spans="1:38" ht="14.65" thickBot="1" x14ac:dyDescent="0.5">
      <c r="A6" s="53" t="s">
        <v>153</v>
      </c>
      <c r="B6" s="153" t="s">
        <v>686</v>
      </c>
      <c r="O6" s="72" t="s">
        <v>147</v>
      </c>
      <c r="P6" s="73" t="s">
        <v>148</v>
      </c>
      <c r="Q6" s="73" t="s">
        <v>149</v>
      </c>
      <c r="R6" s="73" t="s">
        <v>150</v>
      </c>
      <c r="S6" s="74" t="s">
        <v>151</v>
      </c>
      <c r="T6" s="98" t="s">
        <v>152</v>
      </c>
    </row>
    <row r="7" spans="1:38" ht="15" customHeight="1" thickBot="1" x14ac:dyDescent="0.5">
      <c r="A7" s="53" t="s">
        <v>159</v>
      </c>
      <c r="B7" s="153" t="s">
        <v>687</v>
      </c>
      <c r="D7" s="201" t="s">
        <v>228</v>
      </c>
      <c r="E7" s="201"/>
      <c r="F7" s="10" t="s">
        <v>161</v>
      </c>
      <c r="G7" s="10" t="s">
        <v>162</v>
      </c>
      <c r="O7" s="179" t="s">
        <v>134</v>
      </c>
      <c r="P7" s="179" t="s">
        <v>155</v>
      </c>
      <c r="Q7" s="179" t="s">
        <v>229</v>
      </c>
      <c r="R7" s="175" t="s">
        <v>33</v>
      </c>
      <c r="S7" s="177">
        <f>SUMIFS($D$19:$D$275,$A$19:$A$275,O7,$F$19:$F$275,R7,$E$19:$E$275,"&lt;&gt;Not Levied")</f>
        <v>0</v>
      </c>
      <c r="T7" s="177" t="s">
        <v>230</v>
      </c>
      <c r="W7" s="90"/>
      <c r="X7" s="82"/>
      <c r="Y7" s="82"/>
      <c r="Z7" s="82"/>
      <c r="AA7" s="82"/>
      <c r="AB7" s="82"/>
      <c r="AC7" s="82"/>
      <c r="AD7" s="82"/>
      <c r="AE7" s="82"/>
      <c r="AF7" s="82"/>
      <c r="AG7" s="82"/>
      <c r="AH7" s="82"/>
      <c r="AI7" s="82"/>
      <c r="AJ7" s="82"/>
      <c r="AK7" s="82"/>
      <c r="AL7" s="83"/>
    </row>
    <row r="8" spans="1:38" ht="28.9" thickBot="1" x14ac:dyDescent="0.5">
      <c r="A8" s="53" t="s">
        <v>166</v>
      </c>
      <c r="B8" s="153" t="s">
        <v>658</v>
      </c>
      <c r="D8" s="202" t="s">
        <v>231</v>
      </c>
      <c r="E8" s="146" t="s">
        <v>167</v>
      </c>
      <c r="F8" s="154"/>
      <c r="G8" s="147">
        <f>S40</f>
        <v>0</v>
      </c>
      <c r="O8" s="179" t="s">
        <v>134</v>
      </c>
      <c r="P8" s="179" t="s">
        <v>155</v>
      </c>
      <c r="Q8" s="179" t="s">
        <v>232</v>
      </c>
      <c r="R8" s="175" t="s">
        <v>36</v>
      </c>
      <c r="S8" s="177">
        <f>SUMIFS($D$19:$D$275,$A$19:$A$275,O8,$F$19:$F$275,R8,$E$19:$E$275,"&lt;&gt;Not Levied")</f>
        <v>0</v>
      </c>
      <c r="T8" s="177" t="s">
        <v>233</v>
      </c>
      <c r="W8" s="84"/>
      <c r="X8" s="85"/>
      <c r="Y8" s="85"/>
      <c r="Z8" s="85"/>
      <c r="AA8" s="85"/>
      <c r="AB8" s="85"/>
      <c r="AC8" s="85"/>
      <c r="AD8" s="85"/>
      <c r="AE8" s="85"/>
      <c r="AF8" s="85"/>
      <c r="AG8" s="85"/>
      <c r="AH8" s="85"/>
      <c r="AI8" s="85"/>
      <c r="AJ8" s="85"/>
      <c r="AK8" s="85"/>
      <c r="AL8" s="86"/>
    </row>
    <row r="9" spans="1:38" ht="28.9" thickBot="1" x14ac:dyDescent="0.5">
      <c r="A9" s="53" t="s">
        <v>169</v>
      </c>
      <c r="B9" s="153" t="s">
        <v>661</v>
      </c>
      <c r="D9" s="203"/>
      <c r="E9" s="99" t="s">
        <v>170</v>
      </c>
      <c r="F9" s="155"/>
      <c r="G9" s="148">
        <f>S41</f>
        <v>0</v>
      </c>
      <c r="O9" s="179" t="s">
        <v>134</v>
      </c>
      <c r="P9" s="179" t="s">
        <v>155</v>
      </c>
      <c r="Q9" s="179" t="s">
        <v>234</v>
      </c>
      <c r="R9" s="175" t="s">
        <v>36</v>
      </c>
      <c r="S9" s="177">
        <f>SUMIFS($D$19:$D$275,$A$19:$A$275,O9,$F$19:$F$275,R9,$E$19:$E$275,"Not levied")</f>
        <v>0</v>
      </c>
      <c r="T9" s="177" t="s">
        <v>235</v>
      </c>
      <c r="W9" s="84"/>
      <c r="X9" s="85"/>
      <c r="Y9" s="85"/>
      <c r="Z9" s="85"/>
      <c r="AA9" s="85"/>
      <c r="AB9" s="85"/>
      <c r="AC9" s="85"/>
      <c r="AD9" s="85"/>
      <c r="AE9" s="85"/>
      <c r="AF9" s="85"/>
      <c r="AG9" s="85"/>
      <c r="AH9" s="85"/>
      <c r="AI9" s="85"/>
      <c r="AJ9" s="85"/>
      <c r="AK9" s="85"/>
      <c r="AL9" s="86"/>
    </row>
    <row r="10" spans="1:38" ht="28.9" thickBot="1" x14ac:dyDescent="0.5">
      <c r="A10" s="53" t="s">
        <v>173</v>
      </c>
      <c r="B10" s="153" t="s">
        <v>663</v>
      </c>
      <c r="D10" s="149" t="s">
        <v>236</v>
      </c>
      <c r="E10" s="150" t="s">
        <v>237</v>
      </c>
      <c r="F10" s="156"/>
      <c r="G10" s="151">
        <f>S42</f>
        <v>9900</v>
      </c>
      <c r="O10" s="179" t="s">
        <v>134</v>
      </c>
      <c r="P10" s="179" t="s">
        <v>155</v>
      </c>
      <c r="Q10" s="179" t="s">
        <v>171</v>
      </c>
      <c r="R10" s="175" t="s">
        <v>26</v>
      </c>
      <c r="S10" s="177">
        <f>SUMIFS($D$19:$D$275,$A$19:$A$275,O10,$F$19:$F$275,R10)</f>
        <v>0</v>
      </c>
      <c r="T10" s="177" t="s">
        <v>172</v>
      </c>
      <c r="W10" s="84"/>
      <c r="X10" s="85"/>
      <c r="Y10" s="85"/>
      <c r="Z10" s="85"/>
      <c r="AA10" s="85"/>
      <c r="AB10" s="85"/>
      <c r="AC10" s="85"/>
      <c r="AD10" s="85"/>
      <c r="AE10" s="85"/>
      <c r="AF10" s="85"/>
      <c r="AG10" s="85"/>
      <c r="AH10" s="85"/>
      <c r="AI10" s="85"/>
      <c r="AJ10" s="85"/>
      <c r="AK10" s="85"/>
      <c r="AL10" s="86"/>
    </row>
    <row r="11" spans="1:38" x14ac:dyDescent="0.45">
      <c r="O11" s="179" t="s">
        <v>134</v>
      </c>
      <c r="P11" s="179" t="s">
        <v>155</v>
      </c>
      <c r="Q11" s="179" t="s">
        <v>174</v>
      </c>
      <c r="R11" s="175" t="s">
        <v>22</v>
      </c>
      <c r="S11" s="177">
        <f>SUMIFS($D$19:$D$275,$A$19:$A$275,O11,$F$19:$F$275,R11,$E$19:$E$275,"&lt;&gt;Not levied")</f>
        <v>3880</v>
      </c>
      <c r="T11" s="177" t="s">
        <v>175</v>
      </c>
      <c r="W11" s="84"/>
      <c r="X11" s="85"/>
      <c r="Y11" s="85"/>
      <c r="Z11" s="85"/>
      <c r="AA11" s="85"/>
      <c r="AB11" s="85"/>
      <c r="AC11" s="85"/>
      <c r="AD11" s="85"/>
      <c r="AE11" s="85"/>
      <c r="AF11" s="85"/>
      <c r="AG11" s="85"/>
      <c r="AH11" s="85"/>
      <c r="AI11" s="85"/>
      <c r="AJ11" s="85"/>
      <c r="AK11" s="85"/>
      <c r="AL11" s="86"/>
    </row>
    <row r="12" spans="1:38" x14ac:dyDescent="0.45">
      <c r="A12" s="80" t="s">
        <v>178</v>
      </c>
      <c r="B12" s="80"/>
      <c r="C12" s="80"/>
      <c r="D12" s="80"/>
      <c r="F12" s="80"/>
      <c r="O12" s="179" t="s">
        <v>137</v>
      </c>
      <c r="P12" s="179" t="s">
        <v>232</v>
      </c>
      <c r="Q12" s="179" t="s">
        <v>171</v>
      </c>
      <c r="R12" s="175" t="s">
        <v>26</v>
      </c>
      <c r="S12" s="177">
        <f>SUMIFS($D$19:$D$275,$A$19:$A$275,O12,$F$19:$F$275,R12,$E$19:$E$275,"&lt;&gt;Not Levied")</f>
        <v>0</v>
      </c>
      <c r="T12" s="177" t="s">
        <v>238</v>
      </c>
      <c r="W12" s="84"/>
      <c r="X12" s="85"/>
      <c r="Y12" s="85"/>
      <c r="Z12" s="85"/>
      <c r="AA12" s="85"/>
      <c r="AB12" s="85"/>
      <c r="AC12" s="85"/>
      <c r="AD12" s="85"/>
      <c r="AE12" s="85"/>
      <c r="AF12" s="85"/>
      <c r="AG12" s="85"/>
      <c r="AH12" s="85"/>
      <c r="AI12" s="85"/>
      <c r="AJ12" s="85"/>
      <c r="AK12" s="85"/>
      <c r="AL12" s="86"/>
    </row>
    <row r="13" spans="1:38" x14ac:dyDescent="0.45">
      <c r="A13" s="23" t="s">
        <v>10</v>
      </c>
      <c r="B13" s="23"/>
      <c r="C13" s="23"/>
      <c r="D13" s="23"/>
      <c r="E13" s="23"/>
      <c r="F13" s="23"/>
      <c r="J13" s="18"/>
      <c r="K13" s="18"/>
      <c r="O13" s="179" t="s">
        <v>137</v>
      </c>
      <c r="P13" s="179" t="s">
        <v>234</v>
      </c>
      <c r="Q13" s="179" t="s">
        <v>171</v>
      </c>
      <c r="R13" s="175" t="s">
        <v>26</v>
      </c>
      <c r="S13" s="177">
        <f>SUMIFS($D$19:$D$275,$A$19:$A$275,O13,$F$19:$F$275,R13,$E$19:$E$275,"Not Levied")</f>
        <v>100</v>
      </c>
      <c r="T13" s="177" t="s">
        <v>239</v>
      </c>
      <c r="W13" s="84"/>
      <c r="X13" s="85"/>
      <c r="Y13" s="85"/>
      <c r="Z13" s="85"/>
      <c r="AA13" s="85"/>
      <c r="AB13" s="85"/>
      <c r="AC13" s="85"/>
      <c r="AD13" s="85"/>
      <c r="AE13" s="85"/>
      <c r="AF13" s="85"/>
      <c r="AG13" s="85"/>
      <c r="AH13" s="85"/>
      <c r="AI13" s="85"/>
      <c r="AJ13" s="85"/>
      <c r="AK13" s="85"/>
      <c r="AL13" s="86"/>
    </row>
    <row r="14" spans="1:38" x14ac:dyDescent="0.45">
      <c r="A14" s="25" t="s">
        <v>240</v>
      </c>
      <c r="B14" s="25"/>
      <c r="C14" s="25"/>
      <c r="D14" s="25"/>
      <c r="F14" s="25"/>
      <c r="G14" s="25"/>
      <c r="H14" s="25"/>
      <c r="I14" s="25"/>
      <c r="O14" s="179" t="s">
        <v>137</v>
      </c>
      <c r="P14" s="179" t="s">
        <v>232</v>
      </c>
      <c r="Q14" s="179" t="s">
        <v>174</v>
      </c>
      <c r="R14" s="175" t="s">
        <v>22</v>
      </c>
      <c r="S14" s="177">
        <f>SUMIFS($D$19:$D$275,$A$19:$A$275,O14,$F$19:$F$275,R14,$E$19:$E$275,"&lt;&gt;Not Levied")</f>
        <v>0</v>
      </c>
      <c r="T14" s="177" t="s">
        <v>241</v>
      </c>
      <c r="W14" s="84"/>
      <c r="X14" s="85"/>
      <c r="Y14" s="85"/>
      <c r="Z14" s="85"/>
      <c r="AA14" s="85"/>
      <c r="AB14" s="85"/>
      <c r="AC14" s="85"/>
      <c r="AD14" s="85"/>
      <c r="AE14" s="85"/>
      <c r="AF14" s="85"/>
      <c r="AG14" s="85"/>
      <c r="AH14" s="85"/>
      <c r="AI14" s="85"/>
      <c r="AJ14" s="85"/>
      <c r="AK14" s="85"/>
      <c r="AL14" s="86"/>
    </row>
    <row r="15" spans="1:38" x14ac:dyDescent="0.45">
      <c r="A15" s="26" t="s">
        <v>12</v>
      </c>
      <c r="B15" s="26"/>
      <c r="C15" s="26"/>
      <c r="D15" s="26"/>
      <c r="F15" s="26"/>
      <c r="J15" s="26"/>
      <c r="K15" s="26"/>
      <c r="L15" s="26"/>
      <c r="O15" s="179" t="s">
        <v>135</v>
      </c>
      <c r="P15" s="179" t="s">
        <v>229</v>
      </c>
      <c r="Q15" s="179" t="s">
        <v>181</v>
      </c>
      <c r="R15" s="175" t="s">
        <v>30</v>
      </c>
      <c r="S15" s="177">
        <f>SUMIFS($D$19:$D$299,$A$19:$A$299,O15,$F$19:$F$299,R15,$E$19:$E$299,"Allowable rebate claim")</f>
        <v>0</v>
      </c>
      <c r="T15" s="177" t="s">
        <v>242</v>
      </c>
      <c r="W15" s="84"/>
      <c r="X15" s="85"/>
      <c r="Y15" s="85"/>
      <c r="Z15" s="85"/>
      <c r="AA15" s="85"/>
      <c r="AB15" s="85"/>
      <c r="AC15" s="85"/>
      <c r="AD15" s="85"/>
      <c r="AE15" s="85"/>
      <c r="AF15" s="85"/>
      <c r="AG15" s="85"/>
      <c r="AH15" s="85"/>
      <c r="AI15" s="85"/>
      <c r="AJ15" s="85"/>
      <c r="AK15" s="85"/>
      <c r="AL15" s="86"/>
    </row>
    <row r="16" spans="1:38" x14ac:dyDescent="0.45">
      <c r="O16" s="179" t="s">
        <v>137</v>
      </c>
      <c r="P16" s="179" t="s">
        <v>232</v>
      </c>
      <c r="Q16" s="179" t="s">
        <v>181</v>
      </c>
      <c r="R16" s="175" t="s">
        <v>30</v>
      </c>
      <c r="S16" s="177">
        <f>SUMIFS($D$19:$D$299,$A$19:$A$299,O16,$F$19:$F$299,R16,$E$19:$E$299,"&lt;&gt;Allowable rebate claim")</f>
        <v>0</v>
      </c>
      <c r="T16" s="177" t="s">
        <v>243</v>
      </c>
      <c r="W16" s="84"/>
      <c r="X16" s="85"/>
      <c r="Y16" s="85"/>
      <c r="Z16" s="85"/>
      <c r="AA16" s="85"/>
      <c r="AB16" s="85"/>
      <c r="AC16" s="85"/>
      <c r="AD16" s="85"/>
      <c r="AE16" s="85"/>
      <c r="AF16" s="85"/>
      <c r="AG16" s="85"/>
      <c r="AH16" s="85"/>
      <c r="AI16" s="85"/>
      <c r="AJ16" s="85"/>
      <c r="AK16" s="85"/>
      <c r="AL16" s="86"/>
    </row>
    <row r="17" spans="1:38" ht="46.15" x14ac:dyDescent="0.45">
      <c r="A17" s="81" t="s">
        <v>84</v>
      </c>
      <c r="B17" s="81" t="s">
        <v>14</v>
      </c>
      <c r="C17" s="81" t="s">
        <v>15</v>
      </c>
      <c r="D17" s="81" t="s">
        <v>16</v>
      </c>
      <c r="E17" s="66" t="s">
        <v>17</v>
      </c>
      <c r="F17" s="81" t="s">
        <v>244</v>
      </c>
      <c r="G17" s="67" t="s">
        <v>245</v>
      </c>
      <c r="H17" s="67" t="s">
        <v>47</v>
      </c>
      <c r="I17" s="67" t="s">
        <v>48</v>
      </c>
      <c r="J17" s="68" t="s">
        <v>66</v>
      </c>
      <c r="K17" s="69" t="s">
        <v>246</v>
      </c>
      <c r="L17" s="69" t="s">
        <v>68</v>
      </c>
      <c r="O17" s="181" t="s">
        <v>136</v>
      </c>
      <c r="P17" s="177" t="s">
        <v>247</v>
      </c>
      <c r="Q17" s="177" t="s">
        <v>234</v>
      </c>
      <c r="R17" s="177" t="s">
        <v>36</v>
      </c>
      <c r="S17" s="177">
        <f>IF(SUMIFS($D$19:$D$299,$A$19:$A$299,O17,$F$19:$F$299,R17)&gt;0,SUMIFS($D$19:$D$299,$A$19:$A$299,O17,$F$19:$F$299,R17),SUMIFS($D$19:$D$299,$A$19:$A$299,"Temporary Storage",$F$19:$F$299,R17))</f>
        <v>10000</v>
      </c>
      <c r="T17" s="177" t="s">
        <v>248</v>
      </c>
      <c r="W17" s="84"/>
      <c r="X17" s="85"/>
      <c r="Y17" s="85"/>
      <c r="Z17" s="85"/>
      <c r="AA17" s="85"/>
      <c r="AB17" s="85"/>
      <c r="AC17" s="85"/>
      <c r="AD17" s="85"/>
      <c r="AE17" s="85"/>
      <c r="AF17" s="85"/>
      <c r="AG17" s="85"/>
      <c r="AH17" s="85"/>
      <c r="AI17" s="85"/>
      <c r="AJ17" s="85"/>
      <c r="AK17" s="85"/>
      <c r="AL17" s="86"/>
    </row>
    <row r="18" spans="1:38" ht="42.75" x14ac:dyDescent="0.45">
      <c r="A18" s="140"/>
      <c r="B18" s="139"/>
      <c r="C18" s="139"/>
      <c r="D18" s="141"/>
      <c r="E18" s="143" t="s">
        <v>249</v>
      </c>
      <c r="F18" s="142" t="s">
        <v>250</v>
      </c>
      <c r="G18" s="144" t="s">
        <v>251</v>
      </c>
      <c r="H18" s="145"/>
      <c r="I18" s="145"/>
      <c r="J18" s="138" t="s">
        <v>252</v>
      </c>
      <c r="K18" s="137" t="s">
        <v>253</v>
      </c>
      <c r="L18" s="137" t="s">
        <v>251</v>
      </c>
      <c r="O18" s="180" t="s">
        <v>134</v>
      </c>
      <c r="P18" s="177" t="s">
        <v>155</v>
      </c>
      <c r="Q18" s="177" t="s">
        <v>174</v>
      </c>
      <c r="R18" s="177" t="s">
        <v>22</v>
      </c>
      <c r="S18" s="177">
        <f>SUMIFS($D$19:$D$275,$A$19:$A$275,O18,$F$19:$F$275,R18,$E$19:$E$275,"Not levied")</f>
        <v>0</v>
      </c>
      <c r="T18" s="177" t="s">
        <v>254</v>
      </c>
      <c r="W18" s="84"/>
      <c r="X18" s="85"/>
      <c r="Y18" s="85"/>
      <c r="Z18" s="85"/>
      <c r="AA18" s="85"/>
      <c r="AB18" s="85"/>
      <c r="AC18" s="85"/>
      <c r="AD18" s="85"/>
      <c r="AE18" s="85"/>
      <c r="AF18" s="85"/>
      <c r="AG18" s="85"/>
      <c r="AH18" s="85"/>
      <c r="AI18" s="85"/>
      <c r="AJ18" s="85"/>
      <c r="AK18" s="85"/>
      <c r="AL18" s="86"/>
    </row>
    <row r="19" spans="1:38" x14ac:dyDescent="0.45">
      <c r="A19" s="157" t="s">
        <v>134</v>
      </c>
      <c r="B19" s="158" t="s">
        <v>27</v>
      </c>
      <c r="C19" s="158" t="s">
        <v>20</v>
      </c>
      <c r="D19" s="159">
        <v>550</v>
      </c>
      <c r="E19" s="160" t="s">
        <v>21</v>
      </c>
      <c r="F19" s="158" t="s">
        <v>22</v>
      </c>
      <c r="G19" s="158"/>
      <c r="H19" s="158"/>
      <c r="I19" s="158"/>
      <c r="J19" s="158"/>
      <c r="K19" s="158"/>
      <c r="L19" s="161"/>
      <c r="W19" s="84"/>
      <c r="X19" s="85"/>
      <c r="Y19" s="85"/>
      <c r="Z19" s="85"/>
      <c r="AA19" s="85"/>
      <c r="AB19" s="85"/>
      <c r="AC19" s="85"/>
      <c r="AD19" s="85"/>
      <c r="AE19" s="85"/>
      <c r="AF19" s="85"/>
      <c r="AG19" s="85"/>
      <c r="AH19" s="85"/>
      <c r="AI19" s="85"/>
      <c r="AJ19" s="85"/>
      <c r="AK19" s="85"/>
      <c r="AL19" s="86"/>
    </row>
    <row r="20" spans="1:38" x14ac:dyDescent="0.45">
      <c r="A20" s="162" t="s">
        <v>134</v>
      </c>
      <c r="B20" s="163" t="s">
        <v>27</v>
      </c>
      <c r="C20" s="163" t="s">
        <v>24</v>
      </c>
      <c r="D20" s="164">
        <v>250</v>
      </c>
      <c r="E20" s="165" t="s">
        <v>21</v>
      </c>
      <c r="F20" s="163" t="s">
        <v>22</v>
      </c>
      <c r="G20" s="163"/>
      <c r="H20" s="163"/>
      <c r="I20" s="163"/>
      <c r="J20" s="163"/>
      <c r="K20" s="163"/>
      <c r="L20" s="166"/>
      <c r="O20" s="8" t="s">
        <v>193</v>
      </c>
      <c r="R20" s="72" t="s">
        <v>194</v>
      </c>
      <c r="S20" s="106" t="s">
        <v>195</v>
      </c>
      <c r="T20" s="98" t="s">
        <v>152</v>
      </c>
      <c r="W20" s="84"/>
      <c r="X20" s="85"/>
      <c r="Y20" s="85"/>
      <c r="Z20" s="85"/>
      <c r="AA20" s="85"/>
      <c r="AB20" s="85"/>
      <c r="AC20" s="85"/>
      <c r="AD20" s="85"/>
      <c r="AE20" s="85"/>
      <c r="AF20" s="85"/>
      <c r="AG20" s="85"/>
      <c r="AH20" s="85"/>
      <c r="AI20" s="85"/>
      <c r="AJ20" s="85"/>
      <c r="AK20" s="85"/>
      <c r="AL20" s="86"/>
    </row>
    <row r="21" spans="1:38" x14ac:dyDescent="0.45">
      <c r="A21" s="162" t="s">
        <v>134</v>
      </c>
      <c r="B21" s="163" t="s">
        <v>27</v>
      </c>
      <c r="C21" s="163" t="s">
        <v>20</v>
      </c>
      <c r="D21" s="164">
        <v>2000</v>
      </c>
      <c r="E21" s="165" t="s">
        <v>21</v>
      </c>
      <c r="F21" s="163" t="s">
        <v>22</v>
      </c>
      <c r="G21" s="163"/>
      <c r="H21" s="163"/>
      <c r="I21" s="163"/>
      <c r="J21" s="163"/>
      <c r="K21" s="163"/>
      <c r="L21" s="166"/>
      <c r="R21" s="132" t="s">
        <v>255</v>
      </c>
      <c r="S21" s="133">
        <f>S7+S8</f>
        <v>0</v>
      </c>
      <c r="T21" s="134" t="s">
        <v>256</v>
      </c>
      <c r="W21" s="84"/>
      <c r="X21" s="85"/>
      <c r="Y21" s="85"/>
      <c r="Z21" s="85"/>
      <c r="AA21" s="85"/>
      <c r="AB21" s="85"/>
      <c r="AC21" s="85"/>
      <c r="AD21" s="85"/>
      <c r="AE21" s="85"/>
      <c r="AF21" s="85"/>
      <c r="AG21" s="85"/>
      <c r="AH21" s="85"/>
      <c r="AI21" s="85"/>
      <c r="AJ21" s="85"/>
      <c r="AK21" s="85"/>
      <c r="AL21" s="86"/>
    </row>
    <row r="22" spans="1:38" x14ac:dyDescent="0.45">
      <c r="A22" s="162" t="s">
        <v>134</v>
      </c>
      <c r="B22" s="163" t="s">
        <v>23</v>
      </c>
      <c r="C22" s="163" t="s">
        <v>20</v>
      </c>
      <c r="D22" s="164">
        <v>560</v>
      </c>
      <c r="E22" s="165" t="s">
        <v>25</v>
      </c>
      <c r="F22" s="163" t="s">
        <v>22</v>
      </c>
      <c r="G22" s="163"/>
      <c r="H22" s="163"/>
      <c r="I22" s="163"/>
      <c r="J22" s="163"/>
      <c r="K22" s="163"/>
      <c r="L22" s="166"/>
      <c r="R22" s="132" t="s">
        <v>257</v>
      </c>
      <c r="S22" s="133">
        <f>S9</f>
        <v>0</v>
      </c>
      <c r="T22" s="134" t="s">
        <v>258</v>
      </c>
      <c r="W22" s="84"/>
      <c r="X22" s="85"/>
      <c r="Y22" s="85"/>
      <c r="Z22" s="85"/>
      <c r="AA22" s="85"/>
      <c r="AB22" s="85"/>
      <c r="AC22" s="85"/>
      <c r="AD22" s="85"/>
      <c r="AE22" s="85"/>
      <c r="AF22" s="85"/>
      <c r="AG22" s="85"/>
      <c r="AH22" s="85"/>
      <c r="AI22" s="85"/>
      <c r="AJ22" s="85"/>
      <c r="AK22" s="85"/>
      <c r="AL22" s="86"/>
    </row>
    <row r="23" spans="1:38" x14ac:dyDescent="0.45">
      <c r="A23" s="162" t="s">
        <v>134</v>
      </c>
      <c r="B23" s="163" t="s">
        <v>23</v>
      </c>
      <c r="C23" s="163" t="s">
        <v>20</v>
      </c>
      <c r="D23" s="164">
        <v>200</v>
      </c>
      <c r="E23" s="165" t="s">
        <v>25</v>
      </c>
      <c r="F23" s="163" t="s">
        <v>22</v>
      </c>
      <c r="G23" s="163"/>
      <c r="H23" s="163"/>
      <c r="I23" s="163"/>
      <c r="J23" s="163"/>
      <c r="K23" s="163"/>
      <c r="L23" s="166"/>
      <c r="R23" s="132" t="s">
        <v>259</v>
      </c>
      <c r="S23" s="133">
        <f>S15</f>
        <v>0</v>
      </c>
      <c r="T23" s="134" t="s">
        <v>260</v>
      </c>
      <c r="W23" s="84"/>
      <c r="X23" s="85"/>
      <c r="Y23" s="85"/>
      <c r="Z23" s="85"/>
      <c r="AA23" s="85"/>
      <c r="AB23" s="85"/>
      <c r="AC23" s="85"/>
      <c r="AD23" s="85"/>
      <c r="AE23" s="85"/>
      <c r="AF23" s="85"/>
      <c r="AG23" s="85"/>
      <c r="AH23" s="85"/>
      <c r="AI23" s="85"/>
      <c r="AJ23" s="85"/>
      <c r="AK23" s="85"/>
      <c r="AL23" s="86"/>
    </row>
    <row r="24" spans="1:38" ht="24.75" x14ac:dyDescent="0.45">
      <c r="A24" s="162" t="s">
        <v>134</v>
      </c>
      <c r="B24" s="163" t="s">
        <v>23</v>
      </c>
      <c r="C24" s="163" t="s">
        <v>20</v>
      </c>
      <c r="D24" s="164">
        <v>320</v>
      </c>
      <c r="E24" s="165" t="s">
        <v>25</v>
      </c>
      <c r="F24" s="163" t="s">
        <v>22</v>
      </c>
      <c r="G24" s="163"/>
      <c r="H24" s="163"/>
      <c r="I24" s="163"/>
      <c r="J24" s="163"/>
      <c r="K24" s="163"/>
      <c r="L24" s="166"/>
      <c r="R24" s="132" t="s">
        <v>261</v>
      </c>
      <c r="S24" s="133">
        <f>S8</f>
        <v>0</v>
      </c>
      <c r="T24" s="152" t="s">
        <v>262</v>
      </c>
      <c r="W24" s="84"/>
      <c r="X24" s="85"/>
      <c r="Y24" s="85"/>
      <c r="Z24" s="85"/>
      <c r="AA24" s="85"/>
      <c r="AB24" s="85"/>
      <c r="AC24" s="85"/>
      <c r="AD24" s="85"/>
      <c r="AE24" s="85"/>
      <c r="AF24" s="85"/>
      <c r="AG24" s="85"/>
      <c r="AH24" s="85"/>
      <c r="AI24" s="85"/>
      <c r="AJ24" s="85" t="s">
        <v>204</v>
      </c>
      <c r="AK24" s="85"/>
      <c r="AL24" s="86"/>
    </row>
    <row r="25" spans="1:38" x14ac:dyDescent="0.45">
      <c r="A25" s="162" t="s">
        <v>136</v>
      </c>
      <c r="B25" s="163" t="s">
        <v>55</v>
      </c>
      <c r="C25" s="163" t="s">
        <v>28</v>
      </c>
      <c r="D25" s="164">
        <v>10000</v>
      </c>
      <c r="E25" s="165" t="s">
        <v>41</v>
      </c>
      <c r="F25" s="163" t="s">
        <v>36</v>
      </c>
      <c r="G25" s="163"/>
      <c r="H25" s="163"/>
      <c r="I25" s="163"/>
      <c r="J25" s="163" t="s">
        <v>69</v>
      </c>
      <c r="K25" s="163"/>
      <c r="L25" s="166" t="s">
        <v>688</v>
      </c>
      <c r="W25" s="84"/>
      <c r="X25" s="85"/>
      <c r="Y25" s="85"/>
      <c r="Z25" s="85"/>
      <c r="AA25" s="85"/>
      <c r="AB25" s="85"/>
      <c r="AC25" s="85"/>
      <c r="AD25" s="85"/>
      <c r="AE25" s="85"/>
      <c r="AF25" s="85"/>
      <c r="AG25" s="85"/>
      <c r="AH25" s="85"/>
      <c r="AI25" s="85"/>
      <c r="AJ25" s="85"/>
      <c r="AK25" s="85"/>
      <c r="AL25" s="86"/>
    </row>
    <row r="26" spans="1:38" x14ac:dyDescent="0.45">
      <c r="A26" s="162" t="s">
        <v>137</v>
      </c>
      <c r="B26" s="163" t="s">
        <v>55</v>
      </c>
      <c r="C26" s="163" t="s">
        <v>28</v>
      </c>
      <c r="D26" s="164">
        <v>100</v>
      </c>
      <c r="E26" s="165" t="s">
        <v>41</v>
      </c>
      <c r="F26" s="163" t="s">
        <v>26</v>
      </c>
      <c r="G26" s="163"/>
      <c r="H26" s="163"/>
      <c r="I26" s="163"/>
      <c r="J26" s="163" t="s">
        <v>73</v>
      </c>
      <c r="K26" s="163" t="s">
        <v>72</v>
      </c>
      <c r="L26" s="166" t="s">
        <v>672</v>
      </c>
      <c r="O26" s="8" t="s">
        <v>210</v>
      </c>
      <c r="R26" s="72" t="s">
        <v>211</v>
      </c>
      <c r="S26" s="106" t="s">
        <v>151</v>
      </c>
      <c r="W26" s="84"/>
      <c r="X26" s="85"/>
      <c r="Y26" s="85"/>
      <c r="Z26" s="85"/>
      <c r="AA26" s="85"/>
      <c r="AB26" s="85"/>
      <c r="AC26" s="85"/>
      <c r="AD26" s="85"/>
      <c r="AE26" s="85"/>
      <c r="AF26" s="85"/>
      <c r="AG26" s="85"/>
      <c r="AH26" s="85"/>
      <c r="AI26" s="85"/>
      <c r="AJ26" t="s">
        <v>206</v>
      </c>
      <c r="AK26" s="85"/>
      <c r="AL26" s="86"/>
    </row>
    <row r="27" spans="1:38" x14ac:dyDescent="0.45">
      <c r="A27" s="162"/>
      <c r="B27" s="163"/>
      <c r="C27" s="163"/>
      <c r="D27" s="164"/>
      <c r="E27" s="165"/>
      <c r="F27" s="163"/>
      <c r="G27" s="163"/>
      <c r="H27" s="163"/>
      <c r="I27" s="163"/>
      <c r="J27" s="163"/>
      <c r="K27" s="163"/>
      <c r="L27" s="166"/>
      <c r="R27" s="115" t="s">
        <v>155</v>
      </c>
      <c r="S27" s="131">
        <f>SUMIF($P$7:$P$18,R27,$S$7:$S$18)</f>
        <v>3880</v>
      </c>
      <c r="W27" s="84"/>
      <c r="X27" s="85"/>
      <c r="Y27" s="85"/>
      <c r="Z27" s="85"/>
      <c r="AA27" s="85"/>
      <c r="AB27" s="85"/>
      <c r="AC27" s="85"/>
      <c r="AD27" s="85"/>
      <c r="AE27" s="85"/>
      <c r="AF27" s="85"/>
      <c r="AG27" s="85"/>
      <c r="AH27" s="85"/>
      <c r="AI27" s="85"/>
      <c r="AJ27" s="85"/>
      <c r="AK27" s="85"/>
      <c r="AL27" s="86"/>
    </row>
    <row r="28" spans="1:38" x14ac:dyDescent="0.45">
      <c r="A28" s="162"/>
      <c r="B28" s="163"/>
      <c r="C28" s="163"/>
      <c r="D28" s="164"/>
      <c r="E28" s="165"/>
      <c r="F28" s="163"/>
      <c r="G28" s="163"/>
      <c r="H28" s="163"/>
      <c r="I28" s="163"/>
      <c r="J28" s="163"/>
      <c r="K28" s="163"/>
      <c r="L28" s="166"/>
      <c r="R28" s="115" t="s">
        <v>229</v>
      </c>
      <c r="S28" s="131">
        <f>SUMIF($Q$7:$Q$18,R28,$S$7:$S$18)+F8</f>
        <v>0</v>
      </c>
      <c r="W28" s="84"/>
      <c r="X28" s="85"/>
      <c r="Y28" s="85"/>
      <c r="Z28" s="85"/>
      <c r="AA28" s="85"/>
      <c r="AB28" s="85"/>
      <c r="AC28" s="85"/>
      <c r="AD28" s="85"/>
      <c r="AE28" s="85"/>
      <c r="AF28" s="85"/>
      <c r="AG28" s="85"/>
      <c r="AH28" s="85"/>
      <c r="AI28" s="85"/>
      <c r="AJ28" s="85" t="s">
        <v>263</v>
      </c>
      <c r="AK28" s="85"/>
      <c r="AL28" s="86"/>
    </row>
    <row r="29" spans="1:38" x14ac:dyDescent="0.45">
      <c r="A29" s="162"/>
      <c r="B29" s="163"/>
      <c r="C29" s="163"/>
      <c r="D29" s="164"/>
      <c r="E29" s="165"/>
      <c r="F29" s="163"/>
      <c r="G29" s="163"/>
      <c r="H29" s="163"/>
      <c r="I29" s="163"/>
      <c r="J29" s="163"/>
      <c r="K29" s="163"/>
      <c r="L29" s="166"/>
      <c r="R29" s="115" t="s">
        <v>232</v>
      </c>
      <c r="S29" s="131">
        <f>SUMIF($Q$7:$Q$18,R29,$S$7:$S$18)+F9</f>
        <v>0</v>
      </c>
      <c r="W29" s="84"/>
      <c r="X29" s="85"/>
      <c r="Y29" s="85"/>
      <c r="Z29" s="85"/>
      <c r="AA29" s="85"/>
      <c r="AB29" s="85"/>
      <c r="AC29" s="85"/>
      <c r="AD29" s="85"/>
      <c r="AE29" s="85"/>
      <c r="AF29" s="85"/>
      <c r="AG29" s="85"/>
      <c r="AH29" s="85"/>
      <c r="AI29" s="85"/>
      <c r="AJ29" s="85"/>
      <c r="AK29" s="85"/>
      <c r="AL29" s="86"/>
    </row>
    <row r="30" spans="1:38" x14ac:dyDescent="0.45">
      <c r="A30" s="162"/>
      <c r="B30" s="163"/>
      <c r="C30" s="163"/>
      <c r="D30" s="164"/>
      <c r="E30" s="165"/>
      <c r="F30" s="163"/>
      <c r="G30" s="163"/>
      <c r="H30" s="163"/>
      <c r="I30" s="163"/>
      <c r="J30" s="163"/>
      <c r="K30" s="163"/>
      <c r="L30" s="166"/>
      <c r="M30" s="60"/>
      <c r="N30" s="60"/>
      <c r="R30" s="115" t="s">
        <v>234</v>
      </c>
      <c r="S30" s="131">
        <f>SUMIF($Q$7:$Q$18,R30,$S$7:$S$18)+F10</f>
        <v>10000</v>
      </c>
      <c r="W30" s="84"/>
      <c r="X30" s="85"/>
      <c r="Y30" s="85"/>
      <c r="Z30" s="85"/>
      <c r="AA30" s="85"/>
      <c r="AB30" s="85"/>
      <c r="AC30" s="85"/>
      <c r="AD30" s="85"/>
      <c r="AE30" s="85"/>
      <c r="AF30" s="85"/>
      <c r="AG30" s="85"/>
      <c r="AH30" s="85"/>
      <c r="AI30" s="85"/>
      <c r="AJ30" s="85"/>
      <c r="AK30" s="85"/>
      <c r="AL30" s="86"/>
    </row>
    <row r="31" spans="1:38" x14ac:dyDescent="0.45">
      <c r="A31" s="162"/>
      <c r="B31" s="163"/>
      <c r="C31" s="163"/>
      <c r="D31" s="164"/>
      <c r="E31" s="165"/>
      <c r="F31" s="163"/>
      <c r="G31" s="163"/>
      <c r="H31" s="163"/>
      <c r="I31" s="163"/>
      <c r="J31" s="163"/>
      <c r="K31" s="163"/>
      <c r="L31" s="166"/>
      <c r="M31" s="60"/>
      <c r="N31" s="60"/>
      <c r="R31" s="115" t="s">
        <v>171</v>
      </c>
      <c r="S31" s="131">
        <f>SUMIF($Q$7:$Q$18,R31,$S$7:$S$18)</f>
        <v>100</v>
      </c>
      <c r="W31" s="84"/>
      <c r="X31" s="85"/>
      <c r="Y31" s="85"/>
      <c r="Z31" s="85"/>
      <c r="AA31" s="85"/>
      <c r="AB31" s="85"/>
      <c r="AC31" s="85"/>
      <c r="AD31" s="85"/>
      <c r="AE31" s="85"/>
      <c r="AF31" s="85"/>
      <c r="AG31" s="85"/>
      <c r="AH31" s="85"/>
      <c r="AI31" s="85"/>
      <c r="AJ31" s="85"/>
      <c r="AK31" s="85"/>
      <c r="AL31" s="86"/>
    </row>
    <row r="32" spans="1:38" x14ac:dyDescent="0.45">
      <c r="A32" s="162"/>
      <c r="B32" s="163"/>
      <c r="C32" s="163"/>
      <c r="D32" s="164"/>
      <c r="E32" s="165"/>
      <c r="F32" s="163"/>
      <c r="G32" s="163"/>
      <c r="H32" s="163"/>
      <c r="I32" s="163"/>
      <c r="J32" s="163"/>
      <c r="K32" s="163"/>
      <c r="L32" s="166"/>
      <c r="M32" s="60"/>
      <c r="N32" s="60"/>
      <c r="R32" s="115" t="s">
        <v>174</v>
      </c>
      <c r="S32" s="131">
        <f>SUMIF($Q$7:$Q$18,R32,$S$7:$S$18)</f>
        <v>3880</v>
      </c>
      <c r="W32" s="84"/>
      <c r="X32" s="85"/>
      <c r="Y32" s="85"/>
      <c r="Z32" s="85"/>
      <c r="AA32" s="85"/>
      <c r="AB32" s="85"/>
      <c r="AC32" s="85"/>
      <c r="AD32" s="85"/>
      <c r="AE32" s="85"/>
      <c r="AF32" s="85"/>
      <c r="AG32" s="85"/>
      <c r="AH32" s="85"/>
      <c r="AI32" s="85"/>
      <c r="AJ32" s="85"/>
      <c r="AK32" s="85"/>
      <c r="AL32" s="86"/>
    </row>
    <row r="33" spans="1:38" x14ac:dyDescent="0.45">
      <c r="A33" s="162"/>
      <c r="B33" s="163"/>
      <c r="C33" s="163"/>
      <c r="D33" s="164"/>
      <c r="E33" s="165"/>
      <c r="F33" s="163"/>
      <c r="G33" s="163"/>
      <c r="H33" s="163"/>
      <c r="I33" s="163"/>
      <c r="J33" s="163"/>
      <c r="K33" s="163"/>
      <c r="L33" s="167"/>
      <c r="R33" s="117" t="s">
        <v>181</v>
      </c>
      <c r="S33" s="131">
        <f>SUMIF($Q$7:$Q$18,R33,$S$7:$S$18)</f>
        <v>0</v>
      </c>
      <c r="W33" s="84"/>
      <c r="X33" s="85"/>
      <c r="Y33" s="85"/>
      <c r="Z33" s="85"/>
      <c r="AA33" s="85"/>
      <c r="AB33" s="85"/>
      <c r="AC33" s="85"/>
      <c r="AD33" s="85"/>
      <c r="AE33" s="85"/>
      <c r="AF33" s="85"/>
      <c r="AG33" s="85"/>
      <c r="AH33" s="85"/>
      <c r="AI33" s="85"/>
      <c r="AJ33" s="85"/>
      <c r="AK33" s="85"/>
      <c r="AL33" s="86"/>
    </row>
    <row r="34" spans="1:38" x14ac:dyDescent="0.45">
      <c r="A34" s="162"/>
      <c r="B34" s="163"/>
      <c r="C34" s="163"/>
      <c r="D34" s="164"/>
      <c r="E34" s="165"/>
      <c r="F34" s="163"/>
      <c r="G34" s="163"/>
      <c r="H34" s="163"/>
      <c r="I34" s="163"/>
      <c r="J34" s="163"/>
      <c r="K34" s="163"/>
      <c r="L34" s="166"/>
      <c r="M34" s="60"/>
      <c r="N34" s="60"/>
      <c r="W34" s="84"/>
      <c r="X34" s="85"/>
      <c r="Y34" s="85"/>
      <c r="Z34" s="85"/>
      <c r="AA34" s="85"/>
      <c r="AB34" s="85"/>
      <c r="AC34" s="85"/>
      <c r="AD34" s="85"/>
      <c r="AE34" s="85"/>
      <c r="AF34" s="85"/>
      <c r="AG34" s="85"/>
      <c r="AH34" s="85"/>
      <c r="AI34" s="85"/>
      <c r="AJ34" s="85"/>
      <c r="AK34" s="85"/>
      <c r="AL34" s="86"/>
    </row>
    <row r="35" spans="1:38" x14ac:dyDescent="0.45">
      <c r="A35" s="162"/>
      <c r="B35" s="163"/>
      <c r="C35" s="163"/>
      <c r="D35" s="164"/>
      <c r="E35" s="165"/>
      <c r="F35" s="163"/>
      <c r="G35" s="163"/>
      <c r="H35" s="163"/>
      <c r="I35" s="163"/>
      <c r="J35" s="163"/>
      <c r="K35" s="163"/>
      <c r="L35" s="166"/>
      <c r="M35" s="60"/>
      <c r="N35" s="60"/>
      <c r="S35" s="119"/>
      <c r="W35" s="84"/>
      <c r="X35" s="85"/>
      <c r="Y35" s="85"/>
      <c r="Z35" s="85"/>
      <c r="AA35" s="85"/>
      <c r="AB35" s="85"/>
      <c r="AC35" s="85"/>
      <c r="AD35" s="85"/>
      <c r="AE35" s="85"/>
      <c r="AF35" s="85"/>
      <c r="AG35" s="85"/>
      <c r="AH35" s="85"/>
      <c r="AI35" s="85"/>
      <c r="AJ35" s="85"/>
      <c r="AK35" s="85"/>
      <c r="AL35" s="86"/>
    </row>
    <row r="36" spans="1:38" x14ac:dyDescent="0.45">
      <c r="A36" s="162"/>
      <c r="B36" s="163"/>
      <c r="C36" s="163"/>
      <c r="D36" s="164"/>
      <c r="E36" s="165"/>
      <c r="F36" s="163"/>
      <c r="G36" s="163"/>
      <c r="H36" s="163"/>
      <c r="I36" s="163"/>
      <c r="J36" s="163"/>
      <c r="K36" s="163"/>
      <c r="L36" s="166"/>
      <c r="M36" s="60"/>
      <c r="N36" s="60"/>
      <c r="O36" s="8" t="s">
        <v>264</v>
      </c>
      <c r="R36" s="106" t="s">
        <v>213</v>
      </c>
      <c r="S36" s="106" t="s">
        <v>214</v>
      </c>
      <c r="W36" s="84"/>
      <c r="X36" s="85"/>
      <c r="Y36" s="85"/>
      <c r="Z36" s="85"/>
      <c r="AA36" s="85"/>
      <c r="AB36" s="85"/>
      <c r="AC36" s="85"/>
      <c r="AD36" s="85"/>
      <c r="AE36" s="85"/>
      <c r="AF36" s="85"/>
      <c r="AG36" s="85"/>
      <c r="AH36" s="85"/>
      <c r="AI36" s="85"/>
      <c r="AJ36" s="85"/>
      <c r="AK36" s="85"/>
      <c r="AL36" s="86"/>
    </row>
    <row r="37" spans="1:38" x14ac:dyDescent="0.45">
      <c r="A37" s="162"/>
      <c r="B37" s="163"/>
      <c r="C37" s="163"/>
      <c r="D37" s="164"/>
      <c r="E37" s="165"/>
      <c r="F37" s="163"/>
      <c r="G37" s="163"/>
      <c r="H37" s="163"/>
      <c r="I37" s="163"/>
      <c r="J37" s="163"/>
      <c r="K37" s="163"/>
      <c r="L37" s="166"/>
      <c r="M37" s="60"/>
      <c r="N37" s="60"/>
      <c r="R37" s="135">
        <f>S15+S16</f>
        <v>0</v>
      </c>
      <c r="S37" s="136">
        <f>S7+F8</f>
        <v>0</v>
      </c>
      <c r="W37" s="84"/>
      <c r="X37" s="85"/>
      <c r="Y37" s="85"/>
      <c r="Z37" s="85"/>
      <c r="AA37" s="85"/>
      <c r="AB37" s="85"/>
      <c r="AC37" s="85"/>
      <c r="AD37" s="85"/>
      <c r="AE37" s="85"/>
      <c r="AF37" s="85"/>
      <c r="AG37" s="85"/>
      <c r="AH37" s="85"/>
      <c r="AI37" s="85"/>
      <c r="AJ37" s="85"/>
      <c r="AK37" s="85"/>
      <c r="AL37" s="86"/>
    </row>
    <row r="38" spans="1:38" x14ac:dyDescent="0.45">
      <c r="A38" s="162"/>
      <c r="B38" s="163"/>
      <c r="C38" s="163"/>
      <c r="D38" s="164"/>
      <c r="E38" s="165"/>
      <c r="F38" s="163"/>
      <c r="G38" s="163"/>
      <c r="H38" s="163"/>
      <c r="I38" s="163"/>
      <c r="J38" s="163"/>
      <c r="K38" s="163"/>
      <c r="L38" s="166"/>
      <c r="M38" s="60"/>
      <c r="N38" s="60"/>
      <c r="S38" s="51"/>
      <c r="W38" s="84"/>
      <c r="X38" s="85"/>
      <c r="Y38" s="85"/>
      <c r="Z38" s="85"/>
      <c r="AA38" s="85"/>
      <c r="AB38" s="85"/>
      <c r="AC38" s="85"/>
      <c r="AD38" s="85"/>
      <c r="AE38" s="85"/>
      <c r="AF38" s="85"/>
      <c r="AG38" s="85"/>
      <c r="AH38" s="85"/>
      <c r="AI38" s="85"/>
      <c r="AJ38" s="85"/>
      <c r="AK38" s="85"/>
      <c r="AL38" s="86"/>
    </row>
    <row r="39" spans="1:38" x14ac:dyDescent="0.45">
      <c r="A39" s="162"/>
      <c r="B39" s="163"/>
      <c r="C39" s="163"/>
      <c r="D39" s="164"/>
      <c r="E39" s="165"/>
      <c r="F39" s="163"/>
      <c r="G39" s="163"/>
      <c r="H39" s="163"/>
      <c r="I39" s="163"/>
      <c r="J39" s="163"/>
      <c r="K39" s="163"/>
      <c r="L39" s="166"/>
      <c r="M39" s="60"/>
      <c r="N39" s="60"/>
      <c r="O39" s="8" t="s">
        <v>265</v>
      </c>
      <c r="Q39" s="73" t="s">
        <v>247</v>
      </c>
      <c r="R39" s="96" t="s">
        <v>266</v>
      </c>
      <c r="S39" s="96" t="s">
        <v>267</v>
      </c>
      <c r="T39" s="98" t="s">
        <v>268</v>
      </c>
      <c r="W39" s="84"/>
      <c r="X39" s="85"/>
      <c r="Y39" s="85"/>
      <c r="Z39" s="85"/>
      <c r="AA39" s="85"/>
      <c r="AB39" s="85"/>
      <c r="AC39" s="85"/>
      <c r="AD39" s="85"/>
      <c r="AE39" s="85"/>
      <c r="AF39" s="85"/>
      <c r="AG39" s="85"/>
      <c r="AH39" s="85"/>
      <c r="AI39" s="85"/>
      <c r="AJ39" s="85"/>
      <c r="AK39" s="85"/>
      <c r="AL39" s="86"/>
    </row>
    <row r="40" spans="1:38" x14ac:dyDescent="0.45">
      <c r="A40" s="162"/>
      <c r="B40" s="163"/>
      <c r="C40" s="163"/>
      <c r="D40" s="164"/>
      <c r="E40" s="165"/>
      <c r="F40" s="163"/>
      <c r="G40" s="163"/>
      <c r="H40" s="163"/>
      <c r="I40" s="163"/>
      <c r="J40" s="163"/>
      <c r="K40" s="163"/>
      <c r="L40" s="166"/>
      <c r="M40" s="60"/>
      <c r="N40" s="60"/>
      <c r="Q40" s="133" t="s">
        <v>229</v>
      </c>
      <c r="R40" s="133">
        <f>SUMIF($P$7:$P$18,Q40,$S$7:$S$18)</f>
        <v>0</v>
      </c>
      <c r="S40" s="133">
        <f>S28-R40</f>
        <v>0</v>
      </c>
      <c r="T40" s="133" t="s">
        <v>269</v>
      </c>
      <c r="W40" s="84"/>
      <c r="X40" s="85"/>
      <c r="Y40" s="85"/>
      <c r="Z40" s="85"/>
      <c r="AA40" s="85"/>
      <c r="AB40" s="85"/>
      <c r="AC40" s="85"/>
      <c r="AD40" s="85"/>
      <c r="AE40" s="85"/>
      <c r="AF40" s="85"/>
      <c r="AG40" s="85"/>
      <c r="AH40" s="85"/>
      <c r="AI40" s="85"/>
      <c r="AJ40" s="85"/>
      <c r="AK40" s="85"/>
      <c r="AL40" s="86"/>
    </row>
    <row r="41" spans="1:38" x14ac:dyDescent="0.45">
      <c r="A41" s="162"/>
      <c r="B41" s="163"/>
      <c r="C41" s="163"/>
      <c r="D41" s="164"/>
      <c r="E41" s="165"/>
      <c r="F41" s="163"/>
      <c r="G41" s="163"/>
      <c r="H41" s="163"/>
      <c r="I41" s="163"/>
      <c r="J41" s="163"/>
      <c r="K41" s="163"/>
      <c r="L41" s="166"/>
      <c r="M41" s="60"/>
      <c r="N41" s="60"/>
      <c r="Q41" s="133" t="s">
        <v>232</v>
      </c>
      <c r="R41" s="133">
        <f>SUMIF($P$7:$P$18,Q41,$S$7:$S$18)</f>
        <v>0</v>
      </c>
      <c r="S41" s="133">
        <f t="shared" ref="S41:S42" si="0">S29-R41</f>
        <v>0</v>
      </c>
      <c r="T41" s="133" t="s">
        <v>270</v>
      </c>
      <c r="W41" s="84"/>
      <c r="X41" s="85"/>
      <c r="Y41" s="85"/>
      <c r="Z41" s="85"/>
      <c r="AA41" s="85"/>
      <c r="AB41" s="85"/>
      <c r="AC41" s="85"/>
      <c r="AD41" s="85"/>
      <c r="AE41" s="85"/>
      <c r="AF41" s="85"/>
      <c r="AG41" s="85"/>
      <c r="AH41" s="85"/>
      <c r="AI41" s="85"/>
      <c r="AJ41" s="85"/>
      <c r="AK41" s="85"/>
      <c r="AL41" s="86"/>
    </row>
    <row r="42" spans="1:38" x14ac:dyDescent="0.45">
      <c r="A42" s="162"/>
      <c r="B42" s="163"/>
      <c r="C42" s="163"/>
      <c r="D42" s="164"/>
      <c r="E42" s="165"/>
      <c r="F42" s="163"/>
      <c r="G42" s="163"/>
      <c r="H42" s="163"/>
      <c r="I42" s="163"/>
      <c r="J42" s="163"/>
      <c r="K42" s="163"/>
      <c r="L42" s="166"/>
      <c r="M42" s="60"/>
      <c r="N42" s="60"/>
      <c r="Q42" s="132" t="s">
        <v>234</v>
      </c>
      <c r="R42" s="133">
        <f>SUMIF($P$7:$P$18,Q42,$S$7:$S$18)</f>
        <v>100</v>
      </c>
      <c r="S42" s="133">
        <f t="shared" si="0"/>
        <v>9900</v>
      </c>
      <c r="T42" s="132" t="s">
        <v>271</v>
      </c>
      <c r="W42" s="84"/>
      <c r="AL42" s="86"/>
    </row>
    <row r="43" spans="1:38" x14ac:dyDescent="0.45">
      <c r="A43" s="162"/>
      <c r="B43" s="163"/>
      <c r="C43" s="163"/>
      <c r="D43" s="164"/>
      <c r="E43" s="165"/>
      <c r="F43" s="163"/>
      <c r="G43" s="163"/>
      <c r="H43" s="163"/>
      <c r="I43" s="163"/>
      <c r="J43" s="163"/>
      <c r="K43" s="163"/>
      <c r="L43" s="166"/>
      <c r="M43" s="60"/>
      <c r="N43" s="60"/>
      <c r="S43" s="51"/>
      <c r="W43" s="84"/>
      <c r="AL43" s="86"/>
    </row>
    <row r="44" spans="1:38" x14ac:dyDescent="0.45">
      <c r="A44" s="162"/>
      <c r="B44" s="163"/>
      <c r="C44" s="163"/>
      <c r="D44" s="164"/>
      <c r="E44" s="165"/>
      <c r="F44" s="163"/>
      <c r="G44" s="163"/>
      <c r="H44" s="163"/>
      <c r="I44" s="163"/>
      <c r="J44" s="163"/>
      <c r="K44" s="163"/>
      <c r="L44" s="166"/>
      <c r="M44" s="60"/>
      <c r="N44" s="60"/>
      <c r="O44" s="8" t="s">
        <v>221</v>
      </c>
      <c r="W44" s="84"/>
      <c r="AL44" s="86"/>
    </row>
    <row r="45" spans="1:38" ht="14.65" thickBot="1" x14ac:dyDescent="0.5">
      <c r="A45" s="162"/>
      <c r="B45" s="163"/>
      <c r="C45" s="163"/>
      <c r="D45" s="164"/>
      <c r="E45" s="165"/>
      <c r="F45" s="163"/>
      <c r="G45" s="163"/>
      <c r="H45" s="163"/>
      <c r="I45" s="163"/>
      <c r="J45" s="163"/>
      <c r="K45" s="163"/>
      <c r="L45" s="166"/>
      <c r="M45" s="60"/>
      <c r="N45" s="60"/>
      <c r="P45" s="24" t="s">
        <v>222</v>
      </c>
      <c r="R45" s="122">
        <f>S27+S17+F8+F9+F10</f>
        <v>13880</v>
      </c>
      <c r="S45" s="125" t="s">
        <v>272</v>
      </c>
      <c r="W45" s="84"/>
      <c r="AL45" s="86"/>
    </row>
    <row r="46" spans="1:38" ht="14.65" thickBot="1" x14ac:dyDescent="0.5">
      <c r="A46" s="162"/>
      <c r="B46" s="163"/>
      <c r="C46" s="163"/>
      <c r="D46" s="164"/>
      <c r="E46" s="165"/>
      <c r="F46" s="163"/>
      <c r="G46" s="163"/>
      <c r="H46" s="163"/>
      <c r="I46" s="163"/>
      <c r="J46" s="163"/>
      <c r="K46" s="163"/>
      <c r="L46" s="166"/>
      <c r="M46" s="60"/>
      <c r="N46" s="60"/>
      <c r="W46" s="87"/>
      <c r="X46" s="88"/>
      <c r="Y46" s="88"/>
      <c r="Z46" s="88"/>
      <c r="AA46" s="88"/>
      <c r="AB46" s="88"/>
      <c r="AC46" s="88"/>
      <c r="AD46" s="88"/>
      <c r="AE46" s="88"/>
      <c r="AF46" s="88"/>
      <c r="AG46" s="88"/>
      <c r="AH46" s="88"/>
      <c r="AI46" s="88"/>
      <c r="AJ46" s="88"/>
      <c r="AK46" s="88"/>
      <c r="AL46" s="89"/>
    </row>
    <row r="47" spans="1:38" ht="14.65" thickBot="1" x14ac:dyDescent="0.5">
      <c r="A47" s="162"/>
      <c r="B47" s="163"/>
      <c r="C47" s="163"/>
      <c r="D47" s="164"/>
      <c r="E47" s="165"/>
      <c r="F47" s="163"/>
      <c r="G47" s="163"/>
      <c r="H47" s="163"/>
      <c r="I47" s="163"/>
      <c r="J47" s="163"/>
      <c r="K47" s="163"/>
      <c r="L47" s="166"/>
      <c r="M47" s="60"/>
      <c r="N47" s="60"/>
      <c r="O47" s="60"/>
      <c r="P47" s="60"/>
      <c r="Q47" s="60"/>
      <c r="R47" s="121">
        <f>S33+S31+S32+S40+S41+S42</f>
        <v>13880</v>
      </c>
      <c r="S47" s="105" t="s">
        <v>273</v>
      </c>
      <c r="T47" s="60"/>
    </row>
    <row r="48" spans="1:38" x14ac:dyDescent="0.45">
      <c r="A48" s="162"/>
      <c r="B48" s="163"/>
      <c r="C48" s="163"/>
      <c r="D48" s="164"/>
      <c r="E48" s="165"/>
      <c r="F48" s="163"/>
      <c r="G48" s="163"/>
      <c r="H48" s="163"/>
      <c r="I48" s="163"/>
      <c r="J48" s="163"/>
      <c r="K48" s="163"/>
      <c r="L48" s="166"/>
      <c r="M48" s="60"/>
      <c r="N48" s="60"/>
    </row>
    <row r="49" spans="1:20" x14ac:dyDescent="0.45">
      <c r="A49" s="162"/>
      <c r="B49" s="163"/>
      <c r="C49" s="163"/>
      <c r="D49" s="164"/>
      <c r="E49" s="165"/>
      <c r="F49" s="163"/>
      <c r="G49" s="163"/>
      <c r="H49" s="163"/>
      <c r="I49" s="163"/>
      <c r="J49" s="163"/>
      <c r="K49" s="163"/>
      <c r="L49" s="166"/>
      <c r="M49" s="60"/>
      <c r="N49" s="60"/>
    </row>
    <row r="50" spans="1:20" x14ac:dyDescent="0.45">
      <c r="A50" s="162"/>
      <c r="B50" s="163"/>
      <c r="C50" s="163"/>
      <c r="D50" s="164"/>
      <c r="E50" s="165"/>
      <c r="F50" s="163"/>
      <c r="G50" s="163"/>
      <c r="H50" s="163"/>
      <c r="I50" s="163"/>
      <c r="J50" s="163"/>
      <c r="K50" s="163"/>
      <c r="L50" s="166"/>
      <c r="M50" s="60"/>
      <c r="N50" s="60"/>
    </row>
    <row r="51" spans="1:20" x14ac:dyDescent="0.45">
      <c r="A51" s="162"/>
      <c r="B51" s="163"/>
      <c r="C51" s="163"/>
      <c r="D51" s="164"/>
      <c r="E51" s="165"/>
      <c r="F51" s="163"/>
      <c r="G51" s="163"/>
      <c r="H51" s="163"/>
      <c r="I51" s="163"/>
      <c r="J51" s="163"/>
      <c r="K51" s="163"/>
      <c r="L51" s="166"/>
      <c r="M51" s="60"/>
      <c r="N51" s="60"/>
    </row>
    <row r="52" spans="1:20" x14ac:dyDescent="0.45">
      <c r="A52" s="162"/>
      <c r="B52" s="163"/>
      <c r="C52" s="163"/>
      <c r="D52" s="164"/>
      <c r="E52" s="165"/>
      <c r="F52" s="163"/>
      <c r="G52" s="163"/>
      <c r="H52" s="163"/>
      <c r="I52" s="163"/>
      <c r="J52" s="163"/>
      <c r="K52" s="163"/>
      <c r="L52" s="166"/>
      <c r="M52" s="60"/>
      <c r="N52" s="60"/>
      <c r="O52" s="60"/>
      <c r="P52" s="60"/>
      <c r="Q52" s="60"/>
      <c r="R52" s="60"/>
      <c r="S52" s="60"/>
      <c r="T52" s="60"/>
    </row>
    <row r="53" spans="1:20" x14ac:dyDescent="0.45">
      <c r="A53" s="162"/>
      <c r="B53" s="163"/>
      <c r="C53" s="163"/>
      <c r="D53" s="164"/>
      <c r="E53" s="165"/>
      <c r="F53" s="163"/>
      <c r="G53" s="163"/>
      <c r="H53" s="163"/>
      <c r="I53" s="163"/>
      <c r="J53" s="163"/>
      <c r="K53" s="163"/>
      <c r="L53" s="166"/>
      <c r="M53" s="60"/>
      <c r="N53" s="60"/>
      <c r="O53" s="60"/>
      <c r="P53" s="60"/>
      <c r="Q53" s="60"/>
      <c r="R53" s="60"/>
      <c r="S53" s="60"/>
      <c r="T53" s="60"/>
    </row>
    <row r="54" spans="1:20" x14ac:dyDescent="0.45">
      <c r="A54" s="162"/>
      <c r="B54" s="163"/>
      <c r="C54" s="163"/>
      <c r="D54" s="164"/>
      <c r="E54" s="165"/>
      <c r="F54" s="163"/>
      <c r="G54" s="163"/>
      <c r="H54" s="163"/>
      <c r="I54" s="163"/>
      <c r="J54" s="163"/>
      <c r="K54" s="163"/>
      <c r="L54" s="166"/>
      <c r="M54" s="60"/>
      <c r="N54" s="60"/>
      <c r="O54" s="60"/>
      <c r="P54" s="60"/>
      <c r="Q54" s="60"/>
      <c r="R54" s="60"/>
      <c r="S54" s="60"/>
      <c r="T54" s="60"/>
    </row>
    <row r="55" spans="1:20" x14ac:dyDescent="0.45">
      <c r="A55" s="162"/>
      <c r="B55" s="163"/>
      <c r="C55" s="163"/>
      <c r="D55" s="164"/>
      <c r="E55" s="165"/>
      <c r="F55" s="163"/>
      <c r="G55" s="163"/>
      <c r="H55" s="163"/>
      <c r="I55" s="163"/>
      <c r="J55" s="163"/>
      <c r="K55" s="163"/>
      <c r="L55" s="166"/>
      <c r="M55" s="60"/>
      <c r="N55" s="60"/>
      <c r="O55" s="60"/>
      <c r="P55" s="60"/>
      <c r="Q55" s="60"/>
      <c r="R55" s="60"/>
      <c r="S55" s="60"/>
      <c r="T55" s="60"/>
    </row>
    <row r="56" spans="1:20" x14ac:dyDescent="0.45">
      <c r="A56" s="162"/>
      <c r="B56" s="163"/>
      <c r="C56" s="163"/>
      <c r="D56" s="164"/>
      <c r="E56" s="165"/>
      <c r="F56" s="163"/>
      <c r="G56" s="163"/>
      <c r="H56" s="163"/>
      <c r="I56" s="163"/>
      <c r="J56" s="163"/>
      <c r="K56" s="163"/>
      <c r="L56" s="166"/>
      <c r="M56" s="60"/>
      <c r="N56" s="60"/>
      <c r="O56" s="60"/>
      <c r="P56" s="60"/>
      <c r="Q56" s="60"/>
      <c r="R56" s="60"/>
      <c r="S56" s="60"/>
      <c r="T56" s="60"/>
    </row>
    <row r="57" spans="1:20" x14ac:dyDescent="0.45">
      <c r="A57" s="162"/>
      <c r="B57" s="163"/>
      <c r="C57" s="163"/>
      <c r="D57" s="164"/>
      <c r="E57" s="165"/>
      <c r="F57" s="163"/>
      <c r="G57" s="163"/>
      <c r="H57" s="163"/>
      <c r="I57" s="163"/>
      <c r="J57" s="163"/>
      <c r="K57" s="163"/>
      <c r="L57" s="166"/>
      <c r="M57" s="60"/>
      <c r="N57" s="60"/>
      <c r="O57" s="60"/>
      <c r="P57" s="60"/>
      <c r="Q57" s="60"/>
      <c r="R57" s="60"/>
      <c r="S57" s="60"/>
      <c r="T57" s="60"/>
    </row>
    <row r="58" spans="1:20" x14ac:dyDescent="0.45">
      <c r="A58" s="162"/>
      <c r="B58" s="163"/>
      <c r="C58" s="163"/>
      <c r="D58" s="164"/>
      <c r="E58" s="165"/>
      <c r="F58" s="163"/>
      <c r="G58" s="163"/>
      <c r="H58" s="163"/>
      <c r="I58" s="163"/>
      <c r="J58" s="163"/>
      <c r="K58" s="163"/>
      <c r="L58" s="166"/>
      <c r="M58" s="60"/>
      <c r="N58" s="60"/>
      <c r="O58" s="60"/>
      <c r="P58" s="60"/>
      <c r="Q58" s="60"/>
      <c r="R58" s="60"/>
      <c r="S58" s="60"/>
      <c r="T58" s="60"/>
    </row>
    <row r="59" spans="1:20" x14ac:dyDescent="0.45">
      <c r="A59" s="162"/>
      <c r="B59" s="163"/>
      <c r="C59" s="163"/>
      <c r="D59" s="164"/>
      <c r="E59" s="165"/>
      <c r="F59" s="163"/>
      <c r="G59" s="163"/>
      <c r="H59" s="163"/>
      <c r="I59" s="163"/>
      <c r="J59" s="163"/>
      <c r="K59" s="163"/>
      <c r="L59" s="166"/>
      <c r="M59" s="60"/>
      <c r="N59" s="60"/>
      <c r="O59" s="60"/>
      <c r="P59" s="60"/>
      <c r="Q59" s="60"/>
      <c r="R59" s="60"/>
      <c r="S59" s="60"/>
      <c r="T59" s="60"/>
    </row>
    <row r="60" spans="1:20" x14ac:dyDescent="0.45">
      <c r="A60" s="162"/>
      <c r="B60" s="163"/>
      <c r="C60" s="163"/>
      <c r="D60" s="164"/>
      <c r="E60" s="165"/>
      <c r="F60" s="163"/>
      <c r="G60" s="163"/>
      <c r="H60" s="163"/>
      <c r="I60" s="163"/>
      <c r="J60" s="163"/>
      <c r="K60" s="163"/>
      <c r="L60" s="166"/>
      <c r="M60" s="60"/>
      <c r="N60" s="60"/>
      <c r="O60" s="60"/>
      <c r="P60" s="60"/>
      <c r="Q60" s="60"/>
      <c r="R60" s="60"/>
      <c r="S60" s="60"/>
      <c r="T60" s="60"/>
    </row>
    <row r="61" spans="1:20" x14ac:dyDescent="0.45">
      <c r="A61" s="162"/>
      <c r="B61" s="163"/>
      <c r="C61" s="163"/>
      <c r="D61" s="164"/>
      <c r="E61" s="165"/>
      <c r="F61" s="163"/>
      <c r="G61" s="163"/>
      <c r="H61" s="163"/>
      <c r="I61" s="163"/>
      <c r="J61" s="163"/>
      <c r="K61" s="163"/>
      <c r="L61" s="166"/>
      <c r="M61" s="60"/>
      <c r="N61" s="60"/>
      <c r="O61" s="60"/>
      <c r="P61" s="60"/>
      <c r="Q61" s="60"/>
      <c r="R61" s="60"/>
      <c r="S61" s="60"/>
      <c r="T61" s="60"/>
    </row>
    <row r="62" spans="1:20" x14ac:dyDescent="0.45">
      <c r="A62" s="162"/>
      <c r="B62" s="163"/>
      <c r="C62" s="163"/>
      <c r="D62" s="164"/>
      <c r="E62" s="165"/>
      <c r="F62" s="163"/>
      <c r="G62" s="163"/>
      <c r="H62" s="163"/>
      <c r="I62" s="163"/>
      <c r="J62" s="163"/>
      <c r="K62" s="163"/>
      <c r="L62" s="166"/>
      <c r="M62" s="60"/>
      <c r="N62" s="60"/>
      <c r="O62" s="60"/>
      <c r="P62" s="60"/>
      <c r="Q62" s="60"/>
      <c r="R62" s="60"/>
      <c r="S62" s="60"/>
      <c r="T62" s="60"/>
    </row>
    <row r="63" spans="1:20" x14ac:dyDescent="0.45">
      <c r="A63" s="162"/>
      <c r="B63" s="163"/>
      <c r="C63" s="163"/>
      <c r="D63" s="164"/>
      <c r="E63" s="165"/>
      <c r="F63" s="163"/>
      <c r="G63" s="163"/>
      <c r="H63" s="163"/>
      <c r="I63" s="163"/>
      <c r="J63" s="163"/>
      <c r="K63" s="163"/>
      <c r="L63" s="166"/>
      <c r="M63" s="60"/>
      <c r="N63" s="60"/>
      <c r="O63" s="60"/>
      <c r="P63" s="60"/>
      <c r="Q63" s="60"/>
      <c r="R63" s="60"/>
      <c r="S63" s="60"/>
      <c r="T63" s="60"/>
    </row>
    <row r="64" spans="1:20" x14ac:dyDescent="0.45">
      <c r="A64" s="162"/>
      <c r="B64" s="163"/>
      <c r="C64" s="163"/>
      <c r="D64" s="164"/>
      <c r="E64" s="165"/>
      <c r="F64" s="163"/>
      <c r="G64" s="163"/>
      <c r="H64" s="163"/>
      <c r="I64" s="163"/>
      <c r="J64" s="163"/>
      <c r="K64" s="163"/>
      <c r="L64" s="166"/>
      <c r="M64" s="60"/>
      <c r="N64" s="60"/>
      <c r="O64" s="60"/>
      <c r="P64" s="60"/>
      <c r="Q64" s="60"/>
      <c r="R64" s="60"/>
      <c r="S64" s="60"/>
      <c r="T64" s="60"/>
    </row>
    <row r="65" spans="1:20" x14ac:dyDescent="0.45">
      <c r="A65" s="162"/>
      <c r="B65" s="163"/>
      <c r="C65" s="163"/>
      <c r="D65" s="164"/>
      <c r="E65" s="165"/>
      <c r="F65" s="163"/>
      <c r="G65" s="163"/>
      <c r="H65" s="163"/>
      <c r="I65" s="163"/>
      <c r="J65" s="163"/>
      <c r="K65" s="163"/>
      <c r="L65" s="166"/>
      <c r="M65" s="60"/>
      <c r="N65" s="60"/>
      <c r="O65" s="60"/>
      <c r="P65" s="60"/>
      <c r="Q65" s="60"/>
      <c r="R65" s="60"/>
      <c r="S65" s="60"/>
      <c r="T65" s="60"/>
    </row>
    <row r="66" spans="1:20" x14ac:dyDescent="0.45">
      <c r="A66" s="162"/>
      <c r="B66" s="163"/>
      <c r="C66" s="163"/>
      <c r="D66" s="164"/>
      <c r="E66" s="165"/>
      <c r="F66" s="163"/>
      <c r="G66" s="163"/>
      <c r="H66" s="163"/>
      <c r="I66" s="163"/>
      <c r="J66" s="163"/>
      <c r="K66" s="163"/>
      <c r="L66" s="166"/>
      <c r="M66" s="60"/>
      <c r="N66" s="60"/>
      <c r="O66" s="60"/>
      <c r="P66" s="60"/>
      <c r="Q66" s="60"/>
      <c r="R66" s="60"/>
      <c r="S66" s="60"/>
      <c r="T66" s="60"/>
    </row>
    <row r="67" spans="1:20" x14ac:dyDescent="0.45">
      <c r="A67" s="162"/>
      <c r="B67" s="163"/>
      <c r="C67" s="163"/>
      <c r="D67" s="164"/>
      <c r="E67" s="165"/>
      <c r="F67" s="163"/>
      <c r="G67" s="163"/>
      <c r="H67" s="163"/>
      <c r="I67" s="163"/>
      <c r="J67" s="163"/>
      <c r="K67" s="163"/>
      <c r="L67" s="166"/>
      <c r="M67" s="60"/>
      <c r="N67" s="60"/>
      <c r="O67" s="60"/>
      <c r="P67" s="60"/>
      <c r="Q67" s="60"/>
      <c r="R67" s="60"/>
      <c r="S67" s="60"/>
      <c r="T67" s="60"/>
    </row>
    <row r="68" spans="1:20" x14ac:dyDescent="0.45">
      <c r="A68" s="162"/>
      <c r="B68" s="163"/>
      <c r="C68" s="163"/>
      <c r="D68" s="164"/>
      <c r="E68" s="165"/>
      <c r="F68" s="163"/>
      <c r="G68" s="163"/>
      <c r="H68" s="163"/>
      <c r="I68" s="163"/>
      <c r="J68" s="163"/>
      <c r="K68" s="163"/>
      <c r="L68" s="166"/>
      <c r="M68" s="60"/>
      <c r="N68" s="60"/>
      <c r="O68" s="60"/>
      <c r="P68" s="60"/>
      <c r="Q68" s="60"/>
      <c r="R68" s="60"/>
      <c r="S68" s="60"/>
      <c r="T68" s="60"/>
    </row>
    <row r="69" spans="1:20" x14ac:dyDescent="0.45">
      <c r="A69" s="162"/>
      <c r="B69" s="163"/>
      <c r="C69" s="163"/>
      <c r="D69" s="164"/>
      <c r="E69" s="165"/>
      <c r="F69" s="163"/>
      <c r="G69" s="163"/>
      <c r="H69" s="163"/>
      <c r="I69" s="163"/>
      <c r="J69" s="163"/>
      <c r="K69" s="163"/>
      <c r="L69" s="166"/>
      <c r="M69" s="60"/>
      <c r="N69" s="60"/>
      <c r="O69" s="60"/>
      <c r="P69" s="60"/>
      <c r="Q69" s="60"/>
      <c r="R69" s="60"/>
      <c r="S69" s="60"/>
      <c r="T69" s="60"/>
    </row>
    <row r="70" spans="1:20" x14ac:dyDescent="0.45">
      <c r="A70" s="162"/>
      <c r="B70" s="163"/>
      <c r="C70" s="163"/>
      <c r="D70" s="164"/>
      <c r="E70" s="165"/>
      <c r="F70" s="163"/>
      <c r="G70" s="163"/>
      <c r="H70" s="163"/>
      <c r="I70" s="163"/>
      <c r="J70" s="163"/>
      <c r="K70" s="163"/>
      <c r="L70" s="166"/>
      <c r="M70" s="60"/>
      <c r="N70" s="60"/>
      <c r="O70" s="60"/>
      <c r="P70" s="60"/>
      <c r="Q70" s="60"/>
      <c r="R70" s="60"/>
      <c r="S70" s="60"/>
      <c r="T70" s="60"/>
    </row>
    <row r="71" spans="1:20" x14ac:dyDescent="0.45">
      <c r="A71" s="162"/>
      <c r="B71" s="163"/>
      <c r="C71" s="163"/>
      <c r="D71" s="164"/>
      <c r="E71" s="165"/>
      <c r="F71" s="163"/>
      <c r="G71" s="163"/>
      <c r="H71" s="163"/>
      <c r="I71" s="163"/>
      <c r="J71" s="163"/>
      <c r="K71" s="163"/>
      <c r="L71" s="166"/>
      <c r="M71" s="60"/>
      <c r="N71" s="60"/>
      <c r="O71" s="60"/>
      <c r="P71" s="60"/>
      <c r="Q71" s="60"/>
      <c r="R71" s="60"/>
      <c r="S71" s="60"/>
      <c r="T71" s="60"/>
    </row>
    <row r="72" spans="1:20" x14ac:dyDescent="0.45">
      <c r="A72" s="162"/>
      <c r="B72" s="163"/>
      <c r="C72" s="163"/>
      <c r="D72" s="164"/>
      <c r="E72" s="165"/>
      <c r="F72" s="163"/>
      <c r="G72" s="163"/>
      <c r="H72" s="163"/>
      <c r="I72" s="163"/>
      <c r="J72" s="163"/>
      <c r="K72" s="163"/>
      <c r="L72" s="166"/>
      <c r="M72" s="60"/>
      <c r="N72" s="60"/>
      <c r="O72" s="60"/>
      <c r="P72" s="60"/>
      <c r="Q72" s="60"/>
      <c r="R72" s="60"/>
      <c r="S72" s="60"/>
      <c r="T72" s="60"/>
    </row>
    <row r="73" spans="1:20" x14ac:dyDescent="0.45">
      <c r="A73" s="162"/>
      <c r="B73" s="163"/>
      <c r="C73" s="163"/>
      <c r="D73" s="164"/>
      <c r="E73" s="165"/>
      <c r="F73" s="163"/>
      <c r="G73" s="163"/>
      <c r="H73" s="163"/>
      <c r="I73" s="163"/>
      <c r="J73" s="163"/>
      <c r="K73" s="163"/>
      <c r="L73" s="166"/>
      <c r="M73" s="60"/>
      <c r="N73" s="60"/>
      <c r="O73" s="60"/>
      <c r="P73" s="60"/>
      <c r="Q73" s="60"/>
      <c r="R73" s="60"/>
      <c r="S73" s="60"/>
      <c r="T73" s="60"/>
    </row>
    <row r="74" spans="1:20" x14ac:dyDescent="0.45">
      <c r="A74" s="162"/>
      <c r="B74" s="163"/>
      <c r="C74" s="163"/>
      <c r="D74" s="164"/>
      <c r="E74" s="165"/>
      <c r="F74" s="163"/>
      <c r="G74" s="163"/>
      <c r="H74" s="163"/>
      <c r="I74" s="163"/>
      <c r="J74" s="163"/>
      <c r="K74" s="163"/>
      <c r="L74" s="166"/>
      <c r="M74" s="60"/>
      <c r="N74" s="60"/>
      <c r="O74" s="60"/>
      <c r="P74" s="60"/>
      <c r="Q74" s="60"/>
      <c r="R74" s="60"/>
      <c r="S74" s="60"/>
      <c r="T74" s="60"/>
    </row>
    <row r="75" spans="1:20" x14ac:dyDescent="0.45">
      <c r="A75" s="162"/>
      <c r="B75" s="163"/>
      <c r="C75" s="163"/>
      <c r="D75" s="164"/>
      <c r="E75" s="165"/>
      <c r="F75" s="163"/>
      <c r="G75" s="163"/>
      <c r="H75" s="163"/>
      <c r="I75" s="163"/>
      <c r="J75" s="163"/>
      <c r="K75" s="163"/>
      <c r="L75" s="166"/>
      <c r="M75" s="60"/>
      <c r="N75" s="60"/>
      <c r="O75" s="60"/>
      <c r="P75" s="60"/>
      <c r="Q75" s="60"/>
      <c r="R75" s="60"/>
      <c r="S75" s="60"/>
      <c r="T75" s="60"/>
    </row>
    <row r="76" spans="1:20" x14ac:dyDescent="0.45">
      <c r="A76" s="162"/>
      <c r="B76" s="163"/>
      <c r="C76" s="163"/>
      <c r="D76" s="164"/>
      <c r="E76" s="165"/>
      <c r="F76" s="163"/>
      <c r="G76" s="163"/>
      <c r="H76" s="163"/>
      <c r="I76" s="163"/>
      <c r="J76" s="163"/>
      <c r="K76" s="163"/>
      <c r="L76" s="166"/>
      <c r="M76" s="60"/>
      <c r="N76" s="60"/>
      <c r="O76" s="60"/>
      <c r="P76" s="60"/>
      <c r="Q76" s="60"/>
      <c r="R76" s="60"/>
      <c r="S76" s="60"/>
      <c r="T76" s="60"/>
    </row>
    <row r="77" spans="1:20" x14ac:dyDescent="0.45">
      <c r="A77" s="162"/>
      <c r="B77" s="163"/>
      <c r="C77" s="163"/>
      <c r="D77" s="164"/>
      <c r="E77" s="165"/>
      <c r="F77" s="163"/>
      <c r="G77" s="163"/>
      <c r="H77" s="163"/>
      <c r="I77" s="163"/>
      <c r="J77" s="163"/>
      <c r="K77" s="163"/>
      <c r="L77" s="166"/>
      <c r="M77" s="60"/>
      <c r="N77" s="60"/>
      <c r="O77" s="60"/>
      <c r="P77" s="60"/>
      <c r="Q77" s="60"/>
      <c r="R77" s="60"/>
      <c r="S77" s="60"/>
      <c r="T77" s="60"/>
    </row>
    <row r="78" spans="1:20" x14ac:dyDescent="0.45">
      <c r="A78" s="162"/>
      <c r="B78" s="163"/>
      <c r="C78" s="163"/>
      <c r="D78" s="164"/>
      <c r="E78" s="165"/>
      <c r="F78" s="163"/>
      <c r="G78" s="163"/>
      <c r="H78" s="163"/>
      <c r="I78" s="163"/>
      <c r="J78" s="163"/>
      <c r="K78" s="163"/>
      <c r="L78" s="166"/>
      <c r="M78" s="60"/>
      <c r="N78" s="60"/>
      <c r="O78" s="60"/>
      <c r="P78" s="60"/>
      <c r="Q78" s="60"/>
      <c r="R78" s="60"/>
      <c r="S78" s="60"/>
      <c r="T78" s="60"/>
    </row>
    <row r="79" spans="1:20" x14ac:dyDescent="0.45">
      <c r="A79" s="162"/>
      <c r="B79" s="163"/>
      <c r="C79" s="163"/>
      <c r="D79" s="164"/>
      <c r="E79" s="165"/>
      <c r="F79" s="163"/>
      <c r="G79" s="163"/>
      <c r="H79" s="163"/>
      <c r="I79" s="163"/>
      <c r="J79" s="163"/>
      <c r="K79" s="163"/>
      <c r="L79" s="166"/>
      <c r="M79" s="60"/>
      <c r="N79" s="60"/>
      <c r="O79" s="60"/>
      <c r="P79" s="60"/>
      <c r="Q79" s="60"/>
      <c r="R79" s="60"/>
      <c r="S79" s="60"/>
      <c r="T79" s="60"/>
    </row>
    <row r="80" spans="1:20" x14ac:dyDescent="0.45">
      <c r="A80" s="162"/>
      <c r="B80" s="163"/>
      <c r="C80" s="163"/>
      <c r="D80" s="164"/>
      <c r="E80" s="165"/>
      <c r="F80" s="163"/>
      <c r="G80" s="163"/>
      <c r="H80" s="163"/>
      <c r="I80" s="163"/>
      <c r="J80" s="163"/>
      <c r="K80" s="163"/>
      <c r="L80" s="166"/>
      <c r="M80" s="60"/>
      <c r="N80" s="60"/>
      <c r="O80" s="60"/>
      <c r="P80" s="60"/>
      <c r="Q80" s="60"/>
      <c r="R80" s="60"/>
      <c r="S80" s="60"/>
      <c r="T80" s="60"/>
    </row>
    <row r="81" spans="1:20" x14ac:dyDescent="0.45">
      <c r="A81" s="162"/>
      <c r="B81" s="163"/>
      <c r="C81" s="163"/>
      <c r="D81" s="164"/>
      <c r="E81" s="165"/>
      <c r="F81" s="163"/>
      <c r="G81" s="163"/>
      <c r="H81" s="163"/>
      <c r="I81" s="163"/>
      <c r="J81" s="163"/>
      <c r="K81" s="163"/>
      <c r="L81" s="166"/>
      <c r="M81" s="60"/>
      <c r="N81" s="60"/>
      <c r="O81" s="60"/>
      <c r="P81" s="60"/>
      <c r="Q81" s="60"/>
      <c r="R81" s="60"/>
      <c r="S81" s="60"/>
      <c r="T81" s="60"/>
    </row>
    <row r="82" spans="1:20" x14ac:dyDescent="0.45">
      <c r="A82" s="162"/>
      <c r="B82" s="163"/>
      <c r="C82" s="163"/>
      <c r="D82" s="164"/>
      <c r="E82" s="165"/>
      <c r="F82" s="163"/>
      <c r="G82" s="163"/>
      <c r="H82" s="163"/>
      <c r="I82" s="163"/>
      <c r="J82" s="163"/>
      <c r="K82" s="163"/>
      <c r="L82" s="166"/>
      <c r="M82" s="60"/>
      <c r="N82" s="60"/>
      <c r="O82" s="60"/>
      <c r="P82" s="60"/>
      <c r="Q82" s="60"/>
      <c r="R82" s="60"/>
      <c r="S82" s="60"/>
      <c r="T82" s="60"/>
    </row>
    <row r="83" spans="1:20" x14ac:dyDescent="0.45">
      <c r="A83" s="162"/>
      <c r="B83" s="163"/>
      <c r="C83" s="163"/>
      <c r="D83" s="164"/>
      <c r="E83" s="165"/>
      <c r="F83" s="163"/>
      <c r="G83" s="163"/>
      <c r="H83" s="163"/>
      <c r="I83" s="163"/>
      <c r="J83" s="163"/>
      <c r="K83" s="163"/>
      <c r="L83" s="166"/>
      <c r="M83" s="60"/>
      <c r="N83" s="60"/>
      <c r="O83" s="60"/>
      <c r="P83" s="60"/>
      <c r="Q83" s="60"/>
      <c r="R83" s="60"/>
      <c r="S83" s="60"/>
      <c r="T83" s="60"/>
    </row>
    <row r="84" spans="1:20" x14ac:dyDescent="0.45">
      <c r="A84" s="162"/>
      <c r="B84" s="163"/>
      <c r="C84" s="163"/>
      <c r="D84" s="164"/>
      <c r="E84" s="165"/>
      <c r="F84" s="163"/>
      <c r="G84" s="163"/>
      <c r="H84" s="163"/>
      <c r="I84" s="163"/>
      <c r="J84" s="163"/>
      <c r="K84" s="163"/>
      <c r="L84" s="166"/>
      <c r="M84" s="60"/>
      <c r="N84" s="60"/>
      <c r="O84" s="60"/>
      <c r="P84" s="60"/>
      <c r="Q84" s="60"/>
      <c r="R84" s="60"/>
      <c r="S84" s="60"/>
      <c r="T84" s="60"/>
    </row>
    <row r="85" spans="1:20" x14ac:dyDescent="0.45">
      <c r="A85" s="162"/>
      <c r="B85" s="163"/>
      <c r="C85" s="163"/>
      <c r="D85" s="164"/>
      <c r="E85" s="165"/>
      <c r="F85" s="163"/>
      <c r="G85" s="163"/>
      <c r="H85" s="163"/>
      <c r="I85" s="163"/>
      <c r="J85" s="163"/>
      <c r="K85" s="163"/>
      <c r="L85" s="166"/>
      <c r="M85" s="60"/>
      <c r="N85" s="60"/>
      <c r="O85" s="60"/>
      <c r="P85" s="60"/>
      <c r="Q85" s="60"/>
      <c r="R85" s="60"/>
      <c r="S85" s="60"/>
      <c r="T85" s="60"/>
    </row>
    <row r="86" spans="1:20" x14ac:dyDescent="0.45">
      <c r="A86" s="162"/>
      <c r="B86" s="163"/>
      <c r="C86" s="163"/>
      <c r="D86" s="164"/>
      <c r="E86" s="165"/>
      <c r="F86" s="163"/>
      <c r="G86" s="163"/>
      <c r="H86" s="163"/>
      <c r="I86" s="163"/>
      <c r="J86" s="163"/>
      <c r="K86" s="163"/>
      <c r="L86" s="166"/>
      <c r="M86" s="60"/>
      <c r="N86" s="60"/>
      <c r="O86" s="60"/>
      <c r="P86" s="60"/>
      <c r="Q86" s="60"/>
      <c r="R86" s="60"/>
      <c r="S86" s="60"/>
      <c r="T86" s="60"/>
    </row>
    <row r="87" spans="1:20" x14ac:dyDescent="0.45">
      <c r="A87" s="162"/>
      <c r="B87" s="163"/>
      <c r="C87" s="163"/>
      <c r="D87" s="164"/>
      <c r="E87" s="165"/>
      <c r="F87" s="163"/>
      <c r="G87" s="163"/>
      <c r="H87" s="163"/>
      <c r="I87" s="163"/>
      <c r="J87" s="163"/>
      <c r="K87" s="163"/>
      <c r="L87" s="166"/>
      <c r="M87" s="60"/>
      <c r="N87" s="60"/>
      <c r="O87" s="60"/>
      <c r="P87" s="60"/>
      <c r="Q87" s="60"/>
      <c r="R87" s="60"/>
      <c r="S87" s="60"/>
      <c r="T87" s="60"/>
    </row>
    <row r="88" spans="1:20" x14ac:dyDescent="0.45">
      <c r="A88" s="162"/>
      <c r="B88" s="163"/>
      <c r="C88" s="163"/>
      <c r="D88" s="164"/>
      <c r="E88" s="165"/>
      <c r="F88" s="163"/>
      <c r="G88" s="163"/>
      <c r="H88" s="163"/>
      <c r="I88" s="163"/>
      <c r="J88" s="163"/>
      <c r="K88" s="163"/>
      <c r="L88" s="166"/>
      <c r="M88" s="60"/>
      <c r="N88" s="60"/>
      <c r="O88" s="60"/>
      <c r="P88" s="60"/>
      <c r="Q88" s="60"/>
      <c r="R88" s="60"/>
      <c r="S88" s="60"/>
      <c r="T88" s="60"/>
    </row>
    <row r="89" spans="1:20" x14ac:dyDescent="0.45">
      <c r="A89" s="162"/>
      <c r="B89" s="163"/>
      <c r="C89" s="163"/>
      <c r="D89" s="164"/>
      <c r="E89" s="165"/>
      <c r="F89" s="163"/>
      <c r="G89" s="163"/>
      <c r="H89" s="163"/>
      <c r="I89" s="163"/>
      <c r="J89" s="163"/>
      <c r="K89" s="163"/>
      <c r="L89" s="166"/>
      <c r="M89" s="60"/>
      <c r="N89" s="60"/>
      <c r="O89" s="60"/>
      <c r="P89" s="60"/>
      <c r="Q89" s="60"/>
      <c r="R89" s="60"/>
      <c r="S89" s="60"/>
      <c r="T89" s="60"/>
    </row>
    <row r="90" spans="1:20" x14ac:dyDescent="0.45">
      <c r="A90" s="162"/>
      <c r="B90" s="163"/>
      <c r="C90" s="163"/>
      <c r="D90" s="164"/>
      <c r="E90" s="165"/>
      <c r="F90" s="163"/>
      <c r="G90" s="163"/>
      <c r="H90" s="163"/>
      <c r="I90" s="163"/>
      <c r="J90" s="163"/>
      <c r="K90" s="163"/>
      <c r="L90" s="166"/>
      <c r="M90" s="60"/>
      <c r="N90" s="60"/>
      <c r="O90" s="60"/>
      <c r="P90" s="60"/>
      <c r="Q90" s="60"/>
      <c r="R90" s="60"/>
      <c r="S90" s="60"/>
      <c r="T90" s="60"/>
    </row>
    <row r="91" spans="1:20" x14ac:dyDescent="0.45">
      <c r="A91" s="162"/>
      <c r="B91" s="163"/>
      <c r="C91" s="163"/>
      <c r="D91" s="164"/>
      <c r="E91" s="165"/>
      <c r="F91" s="163"/>
      <c r="G91" s="163"/>
      <c r="H91" s="163"/>
      <c r="I91" s="163"/>
      <c r="J91" s="163"/>
      <c r="K91" s="163"/>
      <c r="L91" s="166"/>
      <c r="M91" s="60"/>
      <c r="N91" s="60"/>
      <c r="O91" s="60"/>
      <c r="P91" s="60"/>
      <c r="Q91" s="60"/>
      <c r="R91" s="60"/>
      <c r="S91" s="60"/>
      <c r="T91" s="60"/>
    </row>
    <row r="92" spans="1:20" x14ac:dyDescent="0.45">
      <c r="A92" s="162"/>
      <c r="B92" s="163"/>
      <c r="C92" s="163"/>
      <c r="D92" s="164"/>
      <c r="E92" s="165"/>
      <c r="F92" s="163"/>
      <c r="G92" s="163"/>
      <c r="H92" s="163"/>
      <c r="I92" s="163"/>
      <c r="J92" s="163"/>
      <c r="K92" s="163"/>
      <c r="L92" s="166"/>
      <c r="M92" s="60"/>
      <c r="N92" s="60"/>
      <c r="O92" s="60"/>
      <c r="P92" s="60"/>
      <c r="Q92" s="60"/>
      <c r="R92" s="60"/>
      <c r="S92" s="60"/>
      <c r="T92" s="60"/>
    </row>
    <row r="93" spans="1:20" x14ac:dyDescent="0.45">
      <c r="A93" s="162"/>
      <c r="B93" s="163"/>
      <c r="C93" s="163"/>
      <c r="D93" s="164"/>
      <c r="E93" s="165"/>
      <c r="F93" s="163"/>
      <c r="G93" s="163"/>
      <c r="H93" s="163"/>
      <c r="I93" s="163"/>
      <c r="J93" s="163"/>
      <c r="K93" s="163"/>
      <c r="L93" s="166"/>
      <c r="M93" s="60"/>
      <c r="N93" s="60"/>
      <c r="O93" s="60"/>
      <c r="P93" s="60"/>
      <c r="Q93" s="60"/>
      <c r="R93" s="60"/>
      <c r="S93" s="60"/>
      <c r="T93" s="60"/>
    </row>
    <row r="94" spans="1:20" x14ac:dyDescent="0.45">
      <c r="A94" s="162"/>
      <c r="B94" s="163"/>
      <c r="C94" s="163"/>
      <c r="D94" s="164"/>
      <c r="E94" s="165"/>
      <c r="F94" s="163"/>
      <c r="G94" s="163"/>
      <c r="H94" s="163"/>
      <c r="I94" s="163"/>
      <c r="J94" s="163"/>
      <c r="K94" s="163"/>
      <c r="L94" s="166"/>
      <c r="M94" s="60"/>
      <c r="N94" s="60"/>
      <c r="O94" s="60"/>
      <c r="P94" s="60"/>
      <c r="Q94" s="60"/>
      <c r="R94" s="60"/>
      <c r="S94" s="60"/>
      <c r="T94" s="60"/>
    </row>
    <row r="95" spans="1:20" x14ac:dyDescent="0.45">
      <c r="A95" s="162"/>
      <c r="B95" s="163"/>
      <c r="C95" s="163"/>
      <c r="D95" s="164"/>
      <c r="E95" s="165"/>
      <c r="F95" s="163"/>
      <c r="G95" s="163"/>
      <c r="H95" s="163"/>
      <c r="I95" s="163"/>
      <c r="J95" s="163"/>
      <c r="K95" s="163"/>
      <c r="L95" s="166"/>
      <c r="M95" s="60"/>
      <c r="N95" s="60"/>
      <c r="O95" s="60"/>
      <c r="P95" s="60"/>
      <c r="Q95" s="60"/>
      <c r="R95" s="60"/>
      <c r="S95" s="60"/>
      <c r="T95" s="60"/>
    </row>
    <row r="96" spans="1:20" x14ac:dyDescent="0.45">
      <c r="A96" s="162"/>
      <c r="B96" s="163"/>
      <c r="C96" s="163"/>
      <c r="D96" s="164"/>
      <c r="E96" s="165"/>
      <c r="F96" s="163"/>
      <c r="G96" s="163"/>
      <c r="H96" s="163"/>
      <c r="I96" s="163"/>
      <c r="J96" s="163"/>
      <c r="K96" s="163"/>
      <c r="L96" s="166"/>
      <c r="M96" s="60"/>
      <c r="N96" s="60"/>
      <c r="O96" s="60"/>
      <c r="P96" s="60"/>
      <c r="Q96" s="60"/>
      <c r="R96" s="60"/>
      <c r="S96" s="60"/>
      <c r="T96" s="60"/>
    </row>
    <row r="97" spans="1:20" x14ac:dyDescent="0.45">
      <c r="A97" s="162"/>
      <c r="B97" s="163"/>
      <c r="C97" s="163"/>
      <c r="D97" s="164"/>
      <c r="E97" s="165"/>
      <c r="F97" s="163"/>
      <c r="G97" s="163"/>
      <c r="H97" s="163"/>
      <c r="I97" s="163"/>
      <c r="J97" s="163"/>
      <c r="K97" s="163"/>
      <c r="L97" s="166"/>
      <c r="M97" s="60"/>
      <c r="N97" s="60"/>
      <c r="O97" s="60"/>
      <c r="P97" s="60"/>
      <c r="Q97" s="60"/>
      <c r="R97" s="60"/>
      <c r="S97" s="60"/>
      <c r="T97" s="60"/>
    </row>
    <row r="98" spans="1:20" x14ac:dyDescent="0.45">
      <c r="A98" s="162"/>
      <c r="B98" s="163"/>
      <c r="C98" s="163"/>
      <c r="D98" s="164"/>
      <c r="E98" s="165"/>
      <c r="F98" s="163"/>
      <c r="G98" s="163"/>
      <c r="H98" s="163"/>
      <c r="I98" s="163"/>
      <c r="J98" s="163"/>
      <c r="K98" s="163"/>
      <c r="L98" s="166"/>
      <c r="M98" s="60"/>
      <c r="N98" s="60"/>
      <c r="O98" s="60"/>
      <c r="P98" s="60"/>
      <c r="Q98" s="60"/>
      <c r="R98" s="60"/>
      <c r="S98" s="60"/>
      <c r="T98" s="60"/>
    </row>
    <row r="99" spans="1:20" x14ac:dyDescent="0.45">
      <c r="A99" s="162"/>
      <c r="B99" s="163"/>
      <c r="C99" s="163"/>
      <c r="D99" s="164"/>
      <c r="E99" s="165"/>
      <c r="F99" s="163"/>
      <c r="G99" s="163"/>
      <c r="H99" s="163"/>
      <c r="I99" s="163"/>
      <c r="J99" s="163"/>
      <c r="K99" s="163"/>
      <c r="L99" s="166"/>
      <c r="M99" s="60"/>
      <c r="N99" s="60"/>
      <c r="O99" s="60"/>
      <c r="P99" s="60"/>
      <c r="Q99" s="60"/>
      <c r="R99" s="60"/>
      <c r="S99" s="60"/>
      <c r="T99" s="60"/>
    </row>
    <row r="100" spans="1:20" x14ac:dyDescent="0.45">
      <c r="A100" s="162"/>
      <c r="B100" s="163"/>
      <c r="C100" s="163"/>
      <c r="D100" s="164"/>
      <c r="E100" s="165"/>
      <c r="F100" s="163"/>
      <c r="G100" s="163"/>
      <c r="H100" s="163"/>
      <c r="I100" s="163"/>
      <c r="J100" s="163"/>
      <c r="K100" s="163"/>
      <c r="L100" s="166"/>
      <c r="M100" s="60"/>
      <c r="N100" s="60"/>
      <c r="O100" s="60"/>
      <c r="P100" s="60"/>
      <c r="Q100" s="60"/>
      <c r="R100" s="60"/>
      <c r="S100" s="60"/>
      <c r="T100" s="60"/>
    </row>
    <row r="101" spans="1:20" x14ac:dyDescent="0.45">
      <c r="A101" s="162"/>
      <c r="B101" s="163"/>
      <c r="C101" s="163"/>
      <c r="D101" s="164"/>
      <c r="E101" s="165"/>
      <c r="F101" s="163"/>
      <c r="G101" s="163"/>
      <c r="H101" s="163"/>
      <c r="I101" s="163"/>
      <c r="J101" s="163"/>
      <c r="K101" s="163"/>
      <c r="L101" s="166"/>
      <c r="M101" s="60"/>
      <c r="N101" s="60"/>
      <c r="O101" s="60"/>
      <c r="P101" s="60"/>
      <c r="Q101" s="60"/>
      <c r="R101" s="60"/>
      <c r="S101" s="60"/>
      <c r="T101" s="60"/>
    </row>
    <row r="102" spans="1:20" x14ac:dyDescent="0.45">
      <c r="A102" s="162"/>
      <c r="B102" s="163"/>
      <c r="C102" s="163"/>
      <c r="D102" s="164"/>
      <c r="E102" s="165"/>
      <c r="F102" s="163"/>
      <c r="G102" s="163"/>
      <c r="H102" s="163"/>
      <c r="I102" s="163"/>
      <c r="J102" s="163"/>
      <c r="K102" s="163"/>
      <c r="L102" s="166"/>
      <c r="M102" s="60"/>
      <c r="N102" s="60"/>
      <c r="O102" s="60"/>
      <c r="P102" s="60"/>
      <c r="Q102" s="60"/>
      <c r="R102" s="60"/>
      <c r="S102" s="60"/>
      <c r="T102" s="60"/>
    </row>
    <row r="103" spans="1:20" x14ac:dyDescent="0.45">
      <c r="A103" s="162"/>
      <c r="B103" s="163"/>
      <c r="C103" s="163"/>
      <c r="D103" s="164"/>
      <c r="E103" s="165"/>
      <c r="F103" s="163"/>
      <c r="G103" s="163"/>
      <c r="H103" s="163"/>
      <c r="I103" s="163"/>
      <c r="J103" s="163"/>
      <c r="K103" s="163"/>
      <c r="L103" s="166"/>
      <c r="M103" s="60"/>
      <c r="N103" s="60"/>
      <c r="O103" s="60"/>
      <c r="P103" s="60"/>
      <c r="Q103" s="60"/>
      <c r="R103" s="60"/>
      <c r="S103" s="60"/>
      <c r="T103" s="60"/>
    </row>
    <row r="104" spans="1:20" x14ac:dyDescent="0.45">
      <c r="A104" s="162"/>
      <c r="B104" s="163"/>
      <c r="C104" s="163"/>
      <c r="D104" s="164"/>
      <c r="E104" s="165"/>
      <c r="F104" s="163"/>
      <c r="G104" s="163"/>
      <c r="H104" s="163"/>
      <c r="I104" s="163"/>
      <c r="J104" s="163"/>
      <c r="K104" s="163"/>
      <c r="L104" s="166"/>
      <c r="M104" s="60"/>
      <c r="N104" s="60"/>
      <c r="O104" s="60"/>
      <c r="P104" s="60"/>
      <c r="Q104" s="60"/>
      <c r="R104" s="60"/>
      <c r="S104" s="60"/>
      <c r="T104" s="60"/>
    </row>
    <row r="105" spans="1:20" x14ac:dyDescent="0.45">
      <c r="A105" s="162"/>
      <c r="B105" s="163"/>
      <c r="C105" s="163"/>
      <c r="D105" s="164"/>
      <c r="E105" s="165"/>
      <c r="F105" s="163"/>
      <c r="G105" s="163"/>
      <c r="H105" s="163"/>
      <c r="I105" s="163"/>
      <c r="J105" s="163"/>
      <c r="K105" s="163"/>
      <c r="L105" s="166"/>
      <c r="M105" s="60"/>
      <c r="N105" s="60"/>
      <c r="O105" s="60"/>
      <c r="P105" s="60"/>
      <c r="Q105" s="60"/>
      <c r="R105" s="60"/>
      <c r="S105" s="60"/>
      <c r="T105" s="60"/>
    </row>
    <row r="106" spans="1:20" x14ac:dyDescent="0.45">
      <c r="A106" s="162"/>
      <c r="B106" s="163"/>
      <c r="C106" s="163"/>
      <c r="D106" s="164"/>
      <c r="E106" s="165"/>
      <c r="F106" s="163"/>
      <c r="G106" s="163"/>
      <c r="H106" s="163"/>
      <c r="I106" s="163"/>
      <c r="J106" s="163"/>
      <c r="K106" s="163"/>
      <c r="L106" s="166"/>
      <c r="M106" s="60"/>
      <c r="N106" s="60"/>
      <c r="O106" s="60"/>
      <c r="P106" s="60"/>
      <c r="Q106" s="60"/>
      <c r="R106" s="60"/>
      <c r="S106" s="60"/>
      <c r="T106" s="60"/>
    </row>
    <row r="107" spans="1:20" x14ac:dyDescent="0.45">
      <c r="A107" s="162"/>
      <c r="B107" s="163"/>
      <c r="C107" s="163"/>
      <c r="D107" s="164"/>
      <c r="E107" s="165"/>
      <c r="F107" s="163"/>
      <c r="G107" s="163"/>
      <c r="H107" s="163"/>
      <c r="I107" s="163"/>
      <c r="J107" s="163"/>
      <c r="K107" s="163"/>
      <c r="L107" s="166"/>
      <c r="M107" s="60"/>
      <c r="N107" s="60"/>
      <c r="O107" s="60"/>
      <c r="P107" s="60"/>
      <c r="Q107" s="60"/>
      <c r="R107" s="60"/>
      <c r="S107" s="60"/>
      <c r="T107" s="60"/>
    </row>
    <row r="108" spans="1:20" x14ac:dyDescent="0.45">
      <c r="A108" s="162"/>
      <c r="B108" s="163"/>
      <c r="C108" s="163"/>
      <c r="D108" s="164"/>
      <c r="E108" s="165"/>
      <c r="F108" s="163"/>
      <c r="G108" s="163"/>
      <c r="H108" s="163"/>
      <c r="I108" s="163"/>
      <c r="J108" s="163"/>
      <c r="K108" s="163"/>
      <c r="L108" s="166"/>
      <c r="M108" s="60"/>
      <c r="N108" s="60"/>
      <c r="O108" s="60"/>
      <c r="P108" s="60"/>
      <c r="Q108" s="60"/>
      <c r="R108" s="60"/>
      <c r="S108" s="60"/>
      <c r="T108" s="60"/>
    </row>
    <row r="109" spans="1:20" x14ac:dyDescent="0.45">
      <c r="A109" s="162"/>
      <c r="B109" s="163"/>
      <c r="C109" s="163"/>
      <c r="D109" s="164"/>
      <c r="E109" s="165"/>
      <c r="F109" s="163"/>
      <c r="G109" s="163"/>
      <c r="H109" s="163"/>
      <c r="I109" s="163"/>
      <c r="J109" s="163"/>
      <c r="K109" s="163"/>
      <c r="L109" s="166"/>
      <c r="M109" s="60"/>
      <c r="N109" s="60"/>
      <c r="O109" s="60"/>
      <c r="P109" s="60"/>
      <c r="Q109" s="60"/>
      <c r="R109" s="60"/>
      <c r="S109" s="60"/>
      <c r="T109" s="60"/>
    </row>
    <row r="110" spans="1:20" x14ac:dyDescent="0.45">
      <c r="A110" s="162"/>
      <c r="B110" s="163"/>
      <c r="C110" s="163"/>
      <c r="D110" s="164"/>
      <c r="E110" s="165"/>
      <c r="F110" s="163"/>
      <c r="G110" s="163"/>
      <c r="H110" s="163"/>
      <c r="I110" s="163"/>
      <c r="J110" s="163"/>
      <c r="K110" s="163"/>
      <c r="L110" s="166"/>
      <c r="M110" s="60"/>
      <c r="N110" s="60"/>
      <c r="O110" s="60"/>
      <c r="P110" s="60"/>
      <c r="Q110" s="60"/>
      <c r="R110" s="60"/>
      <c r="S110" s="60"/>
      <c r="T110" s="60"/>
    </row>
    <row r="111" spans="1:20" x14ac:dyDescent="0.45">
      <c r="A111" s="162"/>
      <c r="B111" s="163"/>
      <c r="C111" s="163"/>
      <c r="D111" s="164"/>
      <c r="E111" s="165"/>
      <c r="F111" s="163"/>
      <c r="G111" s="163"/>
      <c r="H111" s="163"/>
      <c r="I111" s="163"/>
      <c r="J111" s="163"/>
      <c r="K111" s="163"/>
      <c r="L111" s="166"/>
      <c r="M111" s="60"/>
      <c r="N111" s="60"/>
      <c r="O111" s="60"/>
      <c r="P111" s="60"/>
      <c r="Q111" s="60"/>
      <c r="R111" s="60"/>
      <c r="S111" s="60"/>
      <c r="T111" s="60"/>
    </row>
    <row r="112" spans="1:20" x14ac:dyDescent="0.45">
      <c r="A112" s="162"/>
      <c r="B112" s="163"/>
      <c r="C112" s="163"/>
      <c r="D112" s="164"/>
      <c r="E112" s="165"/>
      <c r="F112" s="163"/>
      <c r="G112" s="163"/>
      <c r="H112" s="163"/>
      <c r="I112" s="163"/>
      <c r="J112" s="163"/>
      <c r="K112" s="163"/>
      <c r="L112" s="166"/>
      <c r="M112" s="60"/>
      <c r="N112" s="60"/>
      <c r="O112" s="60"/>
      <c r="P112" s="60"/>
      <c r="Q112" s="60"/>
      <c r="R112" s="60"/>
      <c r="S112" s="60"/>
      <c r="T112" s="60"/>
    </row>
    <row r="113" spans="1:20" x14ac:dyDescent="0.45">
      <c r="A113" s="162"/>
      <c r="B113" s="163"/>
      <c r="C113" s="163"/>
      <c r="D113" s="164"/>
      <c r="E113" s="165"/>
      <c r="F113" s="163"/>
      <c r="G113" s="163"/>
      <c r="H113" s="163"/>
      <c r="I113" s="163"/>
      <c r="J113" s="163"/>
      <c r="K113" s="163"/>
      <c r="L113" s="166"/>
      <c r="M113" s="60"/>
      <c r="N113" s="60"/>
      <c r="O113" s="60"/>
      <c r="P113" s="60"/>
      <c r="Q113" s="60"/>
      <c r="R113" s="60"/>
      <c r="S113" s="60"/>
      <c r="T113" s="60"/>
    </row>
    <row r="114" spans="1:20" x14ac:dyDescent="0.45">
      <c r="A114" s="162"/>
      <c r="B114" s="163"/>
      <c r="C114" s="163"/>
      <c r="D114" s="164"/>
      <c r="E114" s="165"/>
      <c r="F114" s="163"/>
      <c r="G114" s="163"/>
      <c r="H114" s="163"/>
      <c r="I114" s="163"/>
      <c r="J114" s="163"/>
      <c r="K114" s="163"/>
      <c r="L114" s="166"/>
      <c r="M114" s="60"/>
      <c r="N114" s="60"/>
      <c r="O114" s="60"/>
      <c r="P114" s="60"/>
      <c r="Q114" s="60"/>
      <c r="R114" s="60"/>
      <c r="S114" s="60"/>
      <c r="T114" s="60"/>
    </row>
    <row r="115" spans="1:20" x14ac:dyDescent="0.45">
      <c r="A115" s="162"/>
      <c r="B115" s="163"/>
      <c r="C115" s="163"/>
      <c r="D115" s="164"/>
      <c r="E115" s="165"/>
      <c r="F115" s="163"/>
      <c r="G115" s="163"/>
      <c r="H115" s="163"/>
      <c r="I115" s="163"/>
      <c r="J115" s="163"/>
      <c r="K115" s="163"/>
      <c r="L115" s="166"/>
      <c r="M115" s="60"/>
      <c r="N115" s="60"/>
      <c r="O115" s="60"/>
      <c r="P115" s="60"/>
      <c r="Q115" s="60"/>
      <c r="R115" s="60"/>
      <c r="S115" s="60"/>
      <c r="T115" s="60"/>
    </row>
    <row r="116" spans="1:20" x14ac:dyDescent="0.45">
      <c r="A116" s="162"/>
      <c r="B116" s="163"/>
      <c r="C116" s="163"/>
      <c r="D116" s="164"/>
      <c r="E116" s="165"/>
      <c r="F116" s="163"/>
      <c r="G116" s="163"/>
      <c r="H116" s="163"/>
      <c r="I116" s="163"/>
      <c r="J116" s="163"/>
      <c r="K116" s="163"/>
      <c r="L116" s="166"/>
      <c r="M116" s="60"/>
      <c r="N116" s="60"/>
      <c r="O116" s="60"/>
      <c r="P116" s="60"/>
      <c r="Q116" s="60"/>
      <c r="R116" s="60"/>
      <c r="S116" s="60"/>
      <c r="T116" s="60"/>
    </row>
    <row r="117" spans="1:20" x14ac:dyDescent="0.45">
      <c r="A117" s="162"/>
      <c r="B117" s="163"/>
      <c r="C117" s="163"/>
      <c r="D117" s="164"/>
      <c r="E117" s="165"/>
      <c r="F117" s="163"/>
      <c r="G117" s="163"/>
      <c r="H117" s="163"/>
      <c r="I117" s="163"/>
      <c r="J117" s="163"/>
      <c r="K117" s="163"/>
      <c r="L117" s="166"/>
      <c r="M117" s="60"/>
      <c r="N117" s="60"/>
      <c r="O117" s="60"/>
      <c r="P117" s="60"/>
      <c r="Q117" s="60"/>
      <c r="R117" s="60"/>
      <c r="S117" s="60"/>
      <c r="T117" s="60"/>
    </row>
    <row r="118" spans="1:20" x14ac:dyDescent="0.45">
      <c r="A118" s="162"/>
      <c r="B118" s="163"/>
      <c r="C118" s="163"/>
      <c r="D118" s="164"/>
      <c r="E118" s="165"/>
      <c r="F118" s="163"/>
      <c r="G118" s="163"/>
      <c r="H118" s="163"/>
      <c r="I118" s="163"/>
      <c r="J118" s="163"/>
      <c r="K118" s="163"/>
      <c r="L118" s="166"/>
      <c r="M118" s="60"/>
      <c r="N118" s="60"/>
      <c r="O118" s="60"/>
      <c r="P118" s="60"/>
      <c r="Q118" s="60"/>
      <c r="R118" s="60"/>
      <c r="S118" s="60"/>
      <c r="T118" s="60"/>
    </row>
    <row r="119" spans="1:20" x14ac:dyDescent="0.45">
      <c r="A119" s="162"/>
      <c r="B119" s="163"/>
      <c r="C119" s="163"/>
      <c r="D119" s="164"/>
      <c r="E119" s="165"/>
      <c r="F119" s="163"/>
      <c r="G119" s="163"/>
      <c r="H119" s="163"/>
      <c r="I119" s="163"/>
      <c r="J119" s="163"/>
      <c r="K119" s="163"/>
      <c r="L119" s="166"/>
      <c r="M119" s="60"/>
      <c r="N119" s="60"/>
      <c r="O119" s="60"/>
      <c r="P119" s="60"/>
      <c r="Q119" s="60"/>
      <c r="R119" s="60"/>
      <c r="S119" s="60"/>
      <c r="T119" s="60"/>
    </row>
    <row r="120" spans="1:20" x14ac:dyDescent="0.45">
      <c r="A120" s="162"/>
      <c r="B120" s="163"/>
      <c r="C120" s="163"/>
      <c r="D120" s="164"/>
      <c r="E120" s="165"/>
      <c r="F120" s="163"/>
      <c r="G120" s="163"/>
      <c r="H120" s="163"/>
      <c r="I120" s="163"/>
      <c r="J120" s="163"/>
      <c r="K120" s="163"/>
      <c r="L120" s="166"/>
      <c r="M120" s="60"/>
      <c r="N120" s="60"/>
      <c r="O120" s="60"/>
      <c r="P120" s="60"/>
      <c r="Q120" s="60"/>
      <c r="R120" s="60"/>
      <c r="S120" s="60"/>
      <c r="T120" s="60"/>
    </row>
    <row r="121" spans="1:20" x14ac:dyDescent="0.45">
      <c r="A121" s="162"/>
      <c r="B121" s="163"/>
      <c r="C121" s="163"/>
      <c r="D121" s="164"/>
      <c r="E121" s="165"/>
      <c r="F121" s="163"/>
      <c r="G121" s="163"/>
      <c r="H121" s="163"/>
      <c r="I121" s="163"/>
      <c r="J121" s="163"/>
      <c r="K121" s="163"/>
      <c r="L121" s="166"/>
      <c r="M121" s="60"/>
      <c r="N121" s="60"/>
      <c r="O121" s="60"/>
      <c r="P121" s="60"/>
      <c r="Q121" s="60"/>
      <c r="R121" s="60"/>
      <c r="S121" s="60"/>
      <c r="T121" s="60"/>
    </row>
    <row r="122" spans="1:20" x14ac:dyDescent="0.45">
      <c r="A122" s="162"/>
      <c r="B122" s="163"/>
      <c r="C122" s="163"/>
      <c r="D122" s="164"/>
      <c r="E122" s="165"/>
      <c r="F122" s="163"/>
      <c r="G122" s="163"/>
      <c r="H122" s="163"/>
      <c r="I122" s="163"/>
      <c r="J122" s="163"/>
      <c r="K122" s="163"/>
      <c r="L122" s="166"/>
      <c r="M122" s="60"/>
      <c r="N122" s="60"/>
      <c r="O122" s="60"/>
      <c r="P122" s="60"/>
      <c r="Q122" s="60"/>
      <c r="R122" s="60"/>
      <c r="S122" s="60"/>
      <c r="T122" s="60"/>
    </row>
    <row r="123" spans="1:20" x14ac:dyDescent="0.45">
      <c r="A123" s="162"/>
      <c r="B123" s="163"/>
      <c r="C123" s="163"/>
      <c r="D123" s="164"/>
      <c r="E123" s="165"/>
      <c r="F123" s="163"/>
      <c r="G123" s="163"/>
      <c r="H123" s="163"/>
      <c r="I123" s="163"/>
      <c r="J123" s="163"/>
      <c r="K123" s="163"/>
      <c r="L123" s="166"/>
      <c r="M123" s="60"/>
      <c r="N123" s="60"/>
      <c r="O123" s="60"/>
      <c r="P123" s="60"/>
      <c r="Q123" s="60"/>
      <c r="R123" s="60"/>
      <c r="S123" s="60"/>
      <c r="T123" s="60"/>
    </row>
    <row r="124" spans="1:20" x14ac:dyDescent="0.45">
      <c r="A124" s="162"/>
      <c r="B124" s="163"/>
      <c r="C124" s="163"/>
      <c r="D124" s="164"/>
      <c r="E124" s="165"/>
      <c r="F124" s="163"/>
      <c r="G124" s="163"/>
      <c r="H124" s="163"/>
      <c r="I124" s="163"/>
      <c r="J124" s="163"/>
      <c r="K124" s="163"/>
      <c r="L124" s="166"/>
      <c r="M124" s="60"/>
      <c r="N124" s="60"/>
      <c r="O124" s="60"/>
      <c r="P124" s="60"/>
      <c r="Q124" s="60"/>
      <c r="R124" s="60"/>
      <c r="S124" s="60"/>
      <c r="T124" s="60"/>
    </row>
    <row r="125" spans="1:20" x14ac:dyDescent="0.45">
      <c r="A125" s="162"/>
      <c r="B125" s="163"/>
      <c r="C125" s="163"/>
      <c r="D125" s="164"/>
      <c r="E125" s="165"/>
      <c r="F125" s="163"/>
      <c r="G125" s="163"/>
      <c r="H125" s="163"/>
      <c r="I125" s="163"/>
      <c r="J125" s="163"/>
      <c r="K125" s="163"/>
      <c r="L125" s="166"/>
      <c r="M125" s="60"/>
      <c r="N125" s="60"/>
      <c r="O125" s="60"/>
      <c r="P125" s="60"/>
      <c r="Q125" s="60"/>
      <c r="R125" s="60"/>
      <c r="S125" s="60"/>
      <c r="T125" s="60"/>
    </row>
    <row r="126" spans="1:20" x14ac:dyDescent="0.45">
      <c r="A126" s="162"/>
      <c r="B126" s="163"/>
      <c r="C126" s="163"/>
      <c r="D126" s="164"/>
      <c r="E126" s="165"/>
      <c r="F126" s="163"/>
      <c r="G126" s="163"/>
      <c r="H126" s="163"/>
      <c r="I126" s="163"/>
      <c r="J126" s="163"/>
      <c r="K126" s="163"/>
      <c r="L126" s="166"/>
      <c r="M126" s="60"/>
      <c r="N126" s="60"/>
      <c r="O126" s="60"/>
      <c r="P126" s="60"/>
      <c r="Q126" s="60"/>
      <c r="R126" s="60"/>
      <c r="S126" s="60"/>
      <c r="T126" s="60"/>
    </row>
    <row r="127" spans="1:20" x14ac:dyDescent="0.45">
      <c r="A127" s="162"/>
      <c r="B127" s="163"/>
      <c r="C127" s="163"/>
      <c r="D127" s="164"/>
      <c r="E127" s="165"/>
      <c r="F127" s="163"/>
      <c r="G127" s="163"/>
      <c r="H127" s="163"/>
      <c r="I127" s="163"/>
      <c r="J127" s="163"/>
      <c r="K127" s="163"/>
      <c r="L127" s="166"/>
      <c r="M127" s="60"/>
      <c r="N127" s="60"/>
      <c r="O127" s="60"/>
      <c r="P127" s="60"/>
      <c r="Q127" s="60"/>
      <c r="R127" s="60"/>
      <c r="S127" s="60"/>
      <c r="T127" s="60"/>
    </row>
    <row r="128" spans="1:20" x14ac:dyDescent="0.45">
      <c r="A128" s="162"/>
      <c r="B128" s="163"/>
      <c r="C128" s="163"/>
      <c r="D128" s="164"/>
      <c r="E128" s="165"/>
      <c r="F128" s="163"/>
      <c r="G128" s="163"/>
      <c r="H128" s="163"/>
      <c r="I128" s="163"/>
      <c r="J128" s="163"/>
      <c r="K128" s="163"/>
      <c r="L128" s="166"/>
      <c r="M128" s="60"/>
      <c r="N128" s="60"/>
      <c r="O128" s="60"/>
      <c r="P128" s="60"/>
      <c r="Q128" s="60"/>
      <c r="R128" s="60"/>
      <c r="S128" s="60"/>
      <c r="T128" s="60"/>
    </row>
    <row r="129" spans="1:20" x14ac:dyDescent="0.45">
      <c r="A129" s="162"/>
      <c r="B129" s="163"/>
      <c r="C129" s="163"/>
      <c r="D129" s="164"/>
      <c r="E129" s="165"/>
      <c r="F129" s="163"/>
      <c r="G129" s="163"/>
      <c r="H129" s="163"/>
      <c r="I129" s="163"/>
      <c r="J129" s="163"/>
      <c r="K129" s="163"/>
      <c r="L129" s="166"/>
      <c r="M129" s="60"/>
      <c r="N129" s="60"/>
      <c r="O129" s="60"/>
      <c r="P129" s="60"/>
      <c r="Q129" s="60"/>
      <c r="R129" s="60"/>
      <c r="S129" s="60"/>
      <c r="T129" s="60"/>
    </row>
    <row r="130" spans="1:20" x14ac:dyDescent="0.45">
      <c r="A130" s="162"/>
      <c r="B130" s="163"/>
      <c r="C130" s="163"/>
      <c r="D130" s="164"/>
      <c r="E130" s="165"/>
      <c r="F130" s="163"/>
      <c r="G130" s="163"/>
      <c r="H130" s="163"/>
      <c r="I130" s="163"/>
      <c r="J130" s="163"/>
      <c r="K130" s="163"/>
      <c r="L130" s="166"/>
      <c r="M130" s="60"/>
      <c r="N130" s="60"/>
      <c r="O130" s="60"/>
      <c r="P130" s="60"/>
      <c r="Q130" s="60"/>
      <c r="R130" s="60"/>
      <c r="S130" s="60"/>
      <c r="T130" s="60"/>
    </row>
    <row r="131" spans="1:20" x14ac:dyDescent="0.45">
      <c r="A131" s="162"/>
      <c r="B131" s="163"/>
      <c r="C131" s="163"/>
      <c r="D131" s="164"/>
      <c r="E131" s="165"/>
      <c r="F131" s="163"/>
      <c r="G131" s="163"/>
      <c r="H131" s="163"/>
      <c r="I131" s="163"/>
      <c r="J131" s="163"/>
      <c r="K131" s="163"/>
      <c r="L131" s="166"/>
      <c r="M131" s="60"/>
      <c r="N131" s="60"/>
      <c r="O131" s="60"/>
      <c r="P131" s="60"/>
      <c r="Q131" s="60"/>
      <c r="R131" s="60"/>
      <c r="S131" s="60"/>
      <c r="T131" s="60"/>
    </row>
    <row r="132" spans="1:20" x14ac:dyDescent="0.45">
      <c r="A132" s="162"/>
      <c r="B132" s="163"/>
      <c r="C132" s="163"/>
      <c r="D132" s="164"/>
      <c r="E132" s="165"/>
      <c r="F132" s="163"/>
      <c r="G132" s="163"/>
      <c r="H132" s="163"/>
      <c r="I132" s="163"/>
      <c r="J132" s="163"/>
      <c r="K132" s="163"/>
      <c r="L132" s="166"/>
      <c r="M132" s="60"/>
      <c r="N132" s="60"/>
      <c r="O132" s="60"/>
      <c r="P132" s="60"/>
      <c r="Q132" s="60"/>
      <c r="R132" s="60"/>
      <c r="S132" s="60"/>
      <c r="T132" s="60"/>
    </row>
    <row r="133" spans="1:20" x14ac:dyDescent="0.45">
      <c r="A133" s="162"/>
      <c r="B133" s="163"/>
      <c r="C133" s="163"/>
      <c r="D133" s="164"/>
      <c r="E133" s="165"/>
      <c r="F133" s="163"/>
      <c r="G133" s="163"/>
      <c r="H133" s="163"/>
      <c r="I133" s="163"/>
      <c r="J133" s="163"/>
      <c r="K133" s="163"/>
      <c r="L133" s="166"/>
      <c r="M133" s="60"/>
      <c r="N133" s="60"/>
      <c r="O133" s="60"/>
      <c r="P133" s="60"/>
      <c r="Q133" s="60"/>
      <c r="R133" s="60"/>
      <c r="S133" s="60"/>
      <c r="T133" s="60"/>
    </row>
    <row r="134" spans="1:20" x14ac:dyDescent="0.45">
      <c r="A134" s="162"/>
      <c r="B134" s="163"/>
      <c r="C134" s="163"/>
      <c r="D134" s="164"/>
      <c r="E134" s="165"/>
      <c r="F134" s="163"/>
      <c r="G134" s="163"/>
      <c r="H134" s="163"/>
      <c r="I134" s="163"/>
      <c r="J134" s="163"/>
      <c r="K134" s="163"/>
      <c r="L134" s="166"/>
      <c r="M134" s="60"/>
      <c r="N134" s="60"/>
      <c r="O134" s="60"/>
      <c r="P134" s="60"/>
      <c r="Q134" s="60"/>
      <c r="R134" s="60"/>
      <c r="S134" s="60"/>
      <c r="T134" s="60"/>
    </row>
    <row r="135" spans="1:20" x14ac:dyDescent="0.45">
      <c r="A135" s="162"/>
      <c r="B135" s="163"/>
      <c r="C135" s="163"/>
      <c r="D135" s="164"/>
      <c r="E135" s="165"/>
      <c r="F135" s="163"/>
      <c r="G135" s="163"/>
      <c r="H135" s="163"/>
      <c r="I135" s="163"/>
      <c r="J135" s="163"/>
      <c r="K135" s="163"/>
      <c r="L135" s="166"/>
      <c r="M135" s="60"/>
      <c r="N135" s="60"/>
      <c r="O135" s="60"/>
      <c r="P135" s="60"/>
      <c r="Q135" s="60"/>
      <c r="R135" s="60"/>
      <c r="S135" s="60"/>
      <c r="T135" s="60"/>
    </row>
    <row r="136" spans="1:20" x14ac:dyDescent="0.45">
      <c r="A136" s="162"/>
      <c r="B136" s="163"/>
      <c r="C136" s="163"/>
      <c r="D136" s="164"/>
      <c r="E136" s="165"/>
      <c r="F136" s="163"/>
      <c r="G136" s="163"/>
      <c r="H136" s="163"/>
      <c r="I136" s="163"/>
      <c r="J136" s="163"/>
      <c r="K136" s="163"/>
      <c r="L136" s="166"/>
      <c r="M136" s="60"/>
      <c r="N136" s="60"/>
      <c r="O136" s="60"/>
      <c r="P136" s="60"/>
      <c r="Q136" s="60"/>
      <c r="R136" s="60"/>
      <c r="S136" s="60"/>
      <c r="T136" s="60"/>
    </row>
    <row r="137" spans="1:20" x14ac:dyDescent="0.45">
      <c r="A137" s="162"/>
      <c r="B137" s="163"/>
      <c r="C137" s="163"/>
      <c r="D137" s="164"/>
      <c r="E137" s="165"/>
      <c r="F137" s="163"/>
      <c r="G137" s="163"/>
      <c r="H137" s="163"/>
      <c r="I137" s="163"/>
      <c r="J137" s="163"/>
      <c r="K137" s="163"/>
      <c r="L137" s="166"/>
      <c r="M137" s="60"/>
      <c r="N137" s="60"/>
      <c r="O137" s="60"/>
      <c r="P137" s="60"/>
      <c r="Q137" s="60"/>
      <c r="R137" s="60"/>
      <c r="S137" s="60"/>
      <c r="T137" s="60"/>
    </row>
    <row r="138" spans="1:20" x14ac:dyDescent="0.45">
      <c r="A138" s="162"/>
      <c r="B138" s="163"/>
      <c r="C138" s="163"/>
      <c r="D138" s="164"/>
      <c r="E138" s="165"/>
      <c r="F138" s="163"/>
      <c r="G138" s="163"/>
      <c r="H138" s="163"/>
      <c r="I138" s="163"/>
      <c r="J138" s="163"/>
      <c r="K138" s="163"/>
      <c r="L138" s="166"/>
      <c r="M138" s="60"/>
      <c r="N138" s="60"/>
      <c r="O138" s="60"/>
      <c r="P138" s="60"/>
      <c r="Q138" s="60"/>
      <c r="R138" s="60"/>
      <c r="S138" s="60"/>
      <c r="T138" s="60"/>
    </row>
    <row r="139" spans="1:20" x14ac:dyDescent="0.45">
      <c r="A139" s="162"/>
      <c r="B139" s="163"/>
      <c r="C139" s="163"/>
      <c r="D139" s="164"/>
      <c r="E139" s="165"/>
      <c r="F139" s="163"/>
      <c r="G139" s="163"/>
      <c r="H139" s="163"/>
      <c r="I139" s="163"/>
      <c r="J139" s="163"/>
      <c r="K139" s="163"/>
      <c r="L139" s="166"/>
      <c r="M139" s="60"/>
      <c r="N139" s="60"/>
      <c r="O139" s="60"/>
      <c r="P139" s="60"/>
      <c r="Q139" s="60"/>
      <c r="R139" s="60"/>
      <c r="S139" s="60"/>
      <c r="T139" s="60"/>
    </row>
    <row r="140" spans="1:20" x14ac:dyDescent="0.45">
      <c r="A140" s="162"/>
      <c r="B140" s="163"/>
      <c r="C140" s="163"/>
      <c r="D140" s="164"/>
      <c r="E140" s="165"/>
      <c r="F140" s="163"/>
      <c r="G140" s="163"/>
      <c r="H140" s="163"/>
      <c r="I140" s="163"/>
      <c r="J140" s="163"/>
      <c r="K140" s="163"/>
      <c r="L140" s="166"/>
      <c r="M140" s="60"/>
      <c r="N140" s="60"/>
      <c r="O140" s="60"/>
      <c r="P140" s="60"/>
      <c r="Q140" s="60"/>
      <c r="R140" s="60"/>
      <c r="S140" s="60"/>
      <c r="T140" s="60"/>
    </row>
    <row r="141" spans="1:20" x14ac:dyDescent="0.45">
      <c r="A141" s="162"/>
      <c r="B141" s="163"/>
      <c r="C141" s="163"/>
      <c r="D141" s="164"/>
      <c r="E141" s="165"/>
      <c r="F141" s="163"/>
      <c r="G141" s="163"/>
      <c r="H141" s="163"/>
      <c r="I141" s="163"/>
      <c r="J141" s="163"/>
      <c r="K141" s="163"/>
      <c r="L141" s="166"/>
      <c r="M141" s="60"/>
      <c r="N141" s="60"/>
      <c r="O141" s="60"/>
      <c r="P141" s="60"/>
      <c r="Q141" s="60"/>
      <c r="R141" s="60"/>
      <c r="S141" s="60"/>
      <c r="T141" s="60"/>
    </row>
    <row r="142" spans="1:20" x14ac:dyDescent="0.45">
      <c r="A142" s="162"/>
      <c r="B142" s="163"/>
      <c r="C142" s="163"/>
      <c r="D142" s="164"/>
      <c r="E142" s="165"/>
      <c r="F142" s="163"/>
      <c r="G142" s="163"/>
      <c r="H142" s="163"/>
      <c r="I142" s="163"/>
      <c r="J142" s="163"/>
      <c r="K142" s="163"/>
      <c r="L142" s="166"/>
      <c r="M142" s="60"/>
      <c r="N142" s="60"/>
      <c r="O142" s="60"/>
      <c r="P142" s="60"/>
      <c r="Q142" s="60"/>
      <c r="R142" s="60"/>
      <c r="S142" s="60"/>
      <c r="T142" s="60"/>
    </row>
    <row r="143" spans="1:20" x14ac:dyDescent="0.45">
      <c r="A143" s="162"/>
      <c r="B143" s="163"/>
      <c r="C143" s="163"/>
      <c r="D143" s="164"/>
      <c r="E143" s="165"/>
      <c r="F143" s="163"/>
      <c r="G143" s="163"/>
      <c r="H143" s="163"/>
      <c r="I143" s="163"/>
      <c r="J143" s="163"/>
      <c r="K143" s="163"/>
      <c r="L143" s="166"/>
      <c r="M143" s="60"/>
      <c r="N143" s="60"/>
      <c r="O143" s="60"/>
      <c r="P143" s="60"/>
      <c r="Q143" s="60"/>
      <c r="R143" s="60"/>
      <c r="S143" s="60"/>
      <c r="T143" s="60"/>
    </row>
    <row r="144" spans="1:20" x14ac:dyDescent="0.45">
      <c r="A144" s="162"/>
      <c r="B144" s="163"/>
      <c r="C144" s="163"/>
      <c r="D144" s="164"/>
      <c r="E144" s="165"/>
      <c r="F144" s="163"/>
      <c r="G144" s="163"/>
      <c r="H144" s="163"/>
      <c r="I144" s="163"/>
      <c r="J144" s="163"/>
      <c r="K144" s="163"/>
      <c r="L144" s="166"/>
      <c r="M144" s="60"/>
      <c r="N144" s="60"/>
      <c r="O144" s="60"/>
      <c r="P144" s="60"/>
      <c r="Q144" s="60"/>
      <c r="R144" s="60"/>
      <c r="S144" s="60"/>
      <c r="T144" s="60"/>
    </row>
    <row r="145" spans="1:20" x14ac:dyDescent="0.45">
      <c r="A145" s="162"/>
      <c r="B145" s="163"/>
      <c r="C145" s="163"/>
      <c r="D145" s="164"/>
      <c r="E145" s="165"/>
      <c r="F145" s="163"/>
      <c r="G145" s="163"/>
      <c r="H145" s="163"/>
      <c r="I145" s="163"/>
      <c r="J145" s="163"/>
      <c r="K145" s="163"/>
      <c r="L145" s="166"/>
      <c r="M145" s="60"/>
      <c r="N145" s="60"/>
      <c r="O145" s="60"/>
      <c r="P145" s="60"/>
      <c r="Q145" s="60"/>
      <c r="R145" s="60"/>
      <c r="S145" s="60"/>
      <c r="T145" s="60"/>
    </row>
    <row r="146" spans="1:20" x14ac:dyDescent="0.45">
      <c r="A146" s="162"/>
      <c r="B146" s="163"/>
      <c r="C146" s="163"/>
      <c r="D146" s="164"/>
      <c r="E146" s="165"/>
      <c r="F146" s="163"/>
      <c r="G146" s="163"/>
      <c r="H146" s="163"/>
      <c r="I146" s="163"/>
      <c r="J146" s="163"/>
      <c r="K146" s="163"/>
      <c r="L146" s="166"/>
      <c r="M146" s="60"/>
      <c r="N146" s="60"/>
      <c r="O146" s="60"/>
      <c r="P146" s="60"/>
      <c r="Q146" s="60"/>
      <c r="R146" s="60"/>
      <c r="S146" s="60"/>
      <c r="T146" s="60"/>
    </row>
    <row r="147" spans="1:20" x14ac:dyDescent="0.45">
      <c r="A147" s="162"/>
      <c r="B147" s="163"/>
      <c r="C147" s="163"/>
      <c r="D147" s="164"/>
      <c r="E147" s="165"/>
      <c r="F147" s="163"/>
      <c r="G147" s="163"/>
      <c r="H147" s="163"/>
      <c r="I147" s="163"/>
      <c r="J147" s="163"/>
      <c r="K147" s="163"/>
      <c r="L147" s="166"/>
      <c r="M147" s="60"/>
      <c r="N147" s="60"/>
      <c r="O147" s="60"/>
      <c r="P147" s="60"/>
      <c r="Q147" s="60"/>
      <c r="R147" s="60"/>
      <c r="S147" s="60"/>
      <c r="T147" s="60"/>
    </row>
    <row r="148" spans="1:20" x14ac:dyDescent="0.45">
      <c r="A148" s="162"/>
      <c r="B148" s="163"/>
      <c r="C148" s="163"/>
      <c r="D148" s="164"/>
      <c r="E148" s="165"/>
      <c r="F148" s="163"/>
      <c r="G148" s="163"/>
      <c r="H148" s="163"/>
      <c r="I148" s="163"/>
      <c r="J148" s="163"/>
      <c r="K148" s="163"/>
      <c r="L148" s="166"/>
      <c r="M148" s="60"/>
      <c r="N148" s="60"/>
      <c r="O148" s="60"/>
      <c r="P148" s="60"/>
      <c r="Q148" s="60"/>
      <c r="R148" s="60"/>
      <c r="S148" s="60"/>
      <c r="T148" s="60"/>
    </row>
    <row r="149" spans="1:20" x14ac:dyDescent="0.45">
      <c r="A149" s="162"/>
      <c r="B149" s="163"/>
      <c r="C149" s="163"/>
      <c r="D149" s="164"/>
      <c r="E149" s="165"/>
      <c r="F149" s="163"/>
      <c r="G149" s="163"/>
      <c r="H149" s="163"/>
      <c r="I149" s="163"/>
      <c r="J149" s="163"/>
      <c r="K149" s="163"/>
      <c r="L149" s="166"/>
      <c r="M149" s="60"/>
      <c r="N149" s="60"/>
      <c r="O149" s="60"/>
      <c r="P149" s="60"/>
      <c r="Q149" s="60"/>
      <c r="R149" s="60"/>
      <c r="S149" s="60"/>
      <c r="T149" s="60"/>
    </row>
    <row r="150" spans="1:20" x14ac:dyDescent="0.45">
      <c r="A150" s="162"/>
      <c r="B150" s="163"/>
      <c r="C150" s="163"/>
      <c r="D150" s="164"/>
      <c r="E150" s="165"/>
      <c r="F150" s="163"/>
      <c r="G150" s="163"/>
      <c r="H150" s="163"/>
      <c r="I150" s="163"/>
      <c r="J150" s="163"/>
      <c r="K150" s="163"/>
      <c r="L150" s="166"/>
      <c r="M150" s="60"/>
      <c r="N150" s="60"/>
      <c r="O150" s="60"/>
      <c r="P150" s="60"/>
      <c r="Q150" s="60"/>
      <c r="R150" s="60"/>
      <c r="S150" s="60"/>
      <c r="T150" s="60"/>
    </row>
    <row r="151" spans="1:20" x14ac:dyDescent="0.45">
      <c r="A151" s="162"/>
      <c r="B151" s="163"/>
      <c r="C151" s="163"/>
      <c r="D151" s="164"/>
      <c r="E151" s="165"/>
      <c r="F151" s="163"/>
      <c r="G151" s="163"/>
      <c r="H151" s="163"/>
      <c r="I151" s="163"/>
      <c r="J151" s="163"/>
      <c r="K151" s="163"/>
      <c r="L151" s="166"/>
      <c r="M151" s="60"/>
      <c r="N151" s="60"/>
      <c r="O151" s="60"/>
      <c r="P151" s="60"/>
      <c r="Q151" s="60"/>
      <c r="R151" s="60"/>
      <c r="S151" s="60"/>
      <c r="T151" s="60"/>
    </row>
    <row r="152" spans="1:20" x14ac:dyDescent="0.45">
      <c r="A152" s="162"/>
      <c r="B152" s="163"/>
      <c r="C152" s="163"/>
      <c r="D152" s="164"/>
      <c r="E152" s="165"/>
      <c r="F152" s="163"/>
      <c r="G152" s="163"/>
      <c r="H152" s="163"/>
      <c r="I152" s="163"/>
      <c r="J152" s="163"/>
      <c r="K152" s="163"/>
      <c r="L152" s="166"/>
      <c r="M152" s="60"/>
      <c r="N152" s="60"/>
      <c r="O152" s="60"/>
      <c r="P152" s="60"/>
      <c r="Q152" s="60"/>
      <c r="R152" s="60"/>
      <c r="S152" s="60"/>
      <c r="T152" s="60"/>
    </row>
    <row r="153" spans="1:20" x14ac:dyDescent="0.45">
      <c r="A153" s="162"/>
      <c r="B153" s="163"/>
      <c r="C153" s="163"/>
      <c r="D153" s="164"/>
      <c r="E153" s="165"/>
      <c r="F153" s="163"/>
      <c r="G153" s="163"/>
      <c r="H153" s="163"/>
      <c r="I153" s="163"/>
      <c r="J153" s="163"/>
      <c r="K153" s="163"/>
      <c r="L153" s="166"/>
      <c r="M153" s="60"/>
      <c r="N153" s="60"/>
      <c r="O153" s="60"/>
      <c r="P153" s="60"/>
      <c r="Q153" s="60"/>
      <c r="R153" s="60"/>
      <c r="S153" s="60"/>
      <c r="T153" s="60"/>
    </row>
    <row r="154" spans="1:20" x14ac:dyDescent="0.45">
      <c r="A154" s="162"/>
      <c r="B154" s="163"/>
      <c r="C154" s="163"/>
      <c r="D154" s="164"/>
      <c r="E154" s="165"/>
      <c r="F154" s="163"/>
      <c r="G154" s="163"/>
      <c r="H154" s="163"/>
      <c r="I154" s="163"/>
      <c r="J154" s="163"/>
      <c r="K154" s="163"/>
      <c r="L154" s="166"/>
      <c r="M154" s="60"/>
      <c r="N154" s="60"/>
      <c r="O154" s="60"/>
      <c r="P154" s="60"/>
      <c r="Q154" s="60"/>
      <c r="R154" s="60"/>
      <c r="S154" s="60"/>
      <c r="T154" s="60"/>
    </row>
    <row r="155" spans="1:20" x14ac:dyDescent="0.45">
      <c r="A155" s="162"/>
      <c r="B155" s="163"/>
      <c r="C155" s="163"/>
      <c r="D155" s="164"/>
      <c r="E155" s="165"/>
      <c r="F155" s="163"/>
      <c r="G155" s="163"/>
      <c r="H155" s="163"/>
      <c r="I155" s="163"/>
      <c r="J155" s="163"/>
      <c r="K155" s="163"/>
      <c r="L155" s="166"/>
      <c r="M155" s="60"/>
      <c r="N155" s="60"/>
      <c r="O155" s="60"/>
      <c r="P155" s="60"/>
      <c r="Q155" s="60"/>
      <c r="R155" s="60"/>
      <c r="S155" s="60"/>
      <c r="T155" s="60"/>
    </row>
    <row r="156" spans="1:20" x14ac:dyDescent="0.45">
      <c r="A156" s="162"/>
      <c r="B156" s="163"/>
      <c r="C156" s="163"/>
      <c r="D156" s="164"/>
      <c r="E156" s="165"/>
      <c r="F156" s="163"/>
      <c r="G156" s="163"/>
      <c r="H156" s="163"/>
      <c r="I156" s="163"/>
      <c r="J156" s="163"/>
      <c r="K156" s="163"/>
      <c r="L156" s="166"/>
      <c r="M156" s="60"/>
      <c r="N156" s="60"/>
      <c r="O156" s="60"/>
      <c r="P156" s="60"/>
      <c r="Q156" s="60"/>
      <c r="R156" s="60"/>
      <c r="S156" s="60"/>
      <c r="T156" s="60"/>
    </row>
    <row r="157" spans="1:20" x14ac:dyDescent="0.45">
      <c r="A157" s="162"/>
      <c r="B157" s="163"/>
      <c r="C157" s="163"/>
      <c r="D157" s="164"/>
      <c r="E157" s="165"/>
      <c r="F157" s="163"/>
      <c r="G157" s="163"/>
      <c r="H157" s="163"/>
      <c r="I157" s="163"/>
      <c r="J157" s="163"/>
      <c r="K157" s="163"/>
      <c r="L157" s="166"/>
      <c r="M157" s="60"/>
      <c r="N157" s="60"/>
      <c r="O157" s="60"/>
      <c r="P157" s="60"/>
      <c r="Q157" s="60"/>
      <c r="R157" s="60"/>
      <c r="S157" s="60"/>
      <c r="T157" s="60"/>
    </row>
    <row r="158" spans="1:20" x14ac:dyDescent="0.45">
      <c r="A158" s="162"/>
      <c r="B158" s="163"/>
      <c r="C158" s="163"/>
      <c r="D158" s="164"/>
      <c r="E158" s="165"/>
      <c r="F158" s="163"/>
      <c r="G158" s="163"/>
      <c r="H158" s="163"/>
      <c r="I158" s="163"/>
      <c r="J158" s="163"/>
      <c r="K158" s="163"/>
      <c r="L158" s="166"/>
      <c r="M158" s="60"/>
      <c r="N158" s="60"/>
      <c r="O158" s="60"/>
      <c r="P158" s="60"/>
      <c r="Q158" s="60"/>
      <c r="R158" s="60"/>
      <c r="S158" s="60"/>
      <c r="T158" s="60"/>
    </row>
    <row r="159" spans="1:20" x14ac:dyDescent="0.45">
      <c r="A159" s="162"/>
      <c r="B159" s="163"/>
      <c r="C159" s="163"/>
      <c r="D159" s="164"/>
      <c r="E159" s="165"/>
      <c r="F159" s="163"/>
      <c r="G159" s="163"/>
      <c r="H159" s="163"/>
      <c r="I159" s="163"/>
      <c r="J159" s="163"/>
      <c r="K159" s="163"/>
      <c r="L159" s="166"/>
      <c r="M159" s="60"/>
      <c r="N159" s="60"/>
      <c r="O159" s="60"/>
      <c r="P159" s="60"/>
      <c r="Q159" s="60"/>
      <c r="R159" s="60"/>
      <c r="S159" s="60"/>
      <c r="T159" s="60"/>
    </row>
    <row r="160" spans="1:20" x14ac:dyDescent="0.45">
      <c r="A160" s="162"/>
      <c r="B160" s="163"/>
      <c r="C160" s="163"/>
      <c r="D160" s="164"/>
      <c r="E160" s="165"/>
      <c r="F160" s="163"/>
      <c r="G160" s="163"/>
      <c r="H160" s="163"/>
      <c r="I160" s="163"/>
      <c r="J160" s="163"/>
      <c r="K160" s="163"/>
      <c r="L160" s="166"/>
      <c r="M160" s="60"/>
      <c r="N160" s="60"/>
      <c r="O160" s="60"/>
      <c r="P160" s="60"/>
      <c r="Q160" s="60"/>
      <c r="R160" s="60"/>
      <c r="S160" s="60"/>
      <c r="T160" s="60"/>
    </row>
    <row r="161" spans="1:20" x14ac:dyDescent="0.45">
      <c r="A161" s="162"/>
      <c r="B161" s="163"/>
      <c r="C161" s="163"/>
      <c r="D161" s="164"/>
      <c r="E161" s="165"/>
      <c r="F161" s="163"/>
      <c r="G161" s="163"/>
      <c r="H161" s="163"/>
      <c r="I161" s="163"/>
      <c r="J161" s="163"/>
      <c r="K161" s="163"/>
      <c r="L161" s="166"/>
      <c r="M161" s="60"/>
      <c r="N161" s="60"/>
      <c r="O161" s="60"/>
      <c r="P161" s="60"/>
      <c r="Q161" s="60"/>
      <c r="R161" s="60"/>
      <c r="S161" s="60"/>
      <c r="T161" s="60"/>
    </row>
    <row r="162" spans="1:20" x14ac:dyDescent="0.45">
      <c r="A162" s="162"/>
      <c r="B162" s="163"/>
      <c r="C162" s="163"/>
      <c r="D162" s="164"/>
      <c r="E162" s="165"/>
      <c r="F162" s="163"/>
      <c r="G162" s="163"/>
      <c r="H162" s="163"/>
      <c r="I162" s="163"/>
      <c r="J162" s="163"/>
      <c r="K162" s="163"/>
      <c r="L162" s="166"/>
      <c r="M162" s="60"/>
      <c r="N162" s="60"/>
      <c r="O162" s="60"/>
      <c r="P162" s="60"/>
      <c r="Q162" s="60"/>
      <c r="R162" s="60"/>
      <c r="S162" s="60"/>
      <c r="T162" s="60"/>
    </row>
    <row r="163" spans="1:20" x14ac:dyDescent="0.45">
      <c r="A163" s="162"/>
      <c r="B163" s="163"/>
      <c r="C163" s="163"/>
      <c r="D163" s="164"/>
      <c r="E163" s="165"/>
      <c r="F163" s="163"/>
      <c r="G163" s="163"/>
      <c r="H163" s="163"/>
      <c r="I163" s="163"/>
      <c r="J163" s="163"/>
      <c r="K163" s="163"/>
      <c r="L163" s="166"/>
      <c r="M163" s="60"/>
      <c r="N163" s="60"/>
      <c r="O163" s="60"/>
      <c r="P163" s="60"/>
      <c r="Q163" s="60"/>
      <c r="R163" s="60"/>
      <c r="S163" s="60"/>
      <c r="T163" s="60"/>
    </row>
    <row r="164" spans="1:20" x14ac:dyDescent="0.45">
      <c r="A164" s="162"/>
      <c r="B164" s="163"/>
      <c r="C164" s="163"/>
      <c r="D164" s="164"/>
      <c r="E164" s="165"/>
      <c r="F164" s="163"/>
      <c r="G164" s="163"/>
      <c r="H164" s="163"/>
      <c r="I164" s="163"/>
      <c r="J164" s="163"/>
      <c r="K164" s="163"/>
      <c r="L164" s="166"/>
      <c r="M164" s="60"/>
      <c r="N164" s="60"/>
      <c r="O164" s="60"/>
      <c r="P164" s="60"/>
      <c r="Q164" s="60"/>
      <c r="R164" s="60"/>
      <c r="S164" s="60"/>
      <c r="T164" s="60"/>
    </row>
    <row r="165" spans="1:20" x14ac:dyDescent="0.45">
      <c r="A165" s="162"/>
      <c r="B165" s="163"/>
      <c r="C165" s="163"/>
      <c r="D165" s="164"/>
      <c r="E165" s="165"/>
      <c r="F165" s="163"/>
      <c r="G165" s="163"/>
      <c r="H165" s="163"/>
      <c r="I165" s="163"/>
      <c r="J165" s="163"/>
      <c r="K165" s="163"/>
      <c r="L165" s="166"/>
      <c r="M165" s="60"/>
      <c r="N165" s="60"/>
      <c r="O165" s="60"/>
      <c r="P165" s="60"/>
      <c r="Q165" s="60"/>
      <c r="R165" s="60"/>
      <c r="S165" s="60"/>
      <c r="T165" s="60"/>
    </row>
    <row r="166" spans="1:20" x14ac:dyDescent="0.45">
      <c r="A166" s="162"/>
      <c r="B166" s="163"/>
      <c r="C166" s="163"/>
      <c r="D166" s="164"/>
      <c r="E166" s="165"/>
      <c r="F166" s="163"/>
      <c r="G166" s="163"/>
      <c r="H166" s="163"/>
      <c r="I166" s="163"/>
      <c r="J166" s="163"/>
      <c r="K166" s="163"/>
      <c r="L166" s="166"/>
      <c r="M166" s="60"/>
      <c r="N166" s="60"/>
      <c r="O166" s="60"/>
      <c r="P166" s="60"/>
      <c r="Q166" s="60"/>
      <c r="R166" s="60"/>
      <c r="S166" s="60"/>
      <c r="T166" s="60"/>
    </row>
    <row r="167" spans="1:20" x14ac:dyDescent="0.45">
      <c r="A167" s="162"/>
      <c r="B167" s="163"/>
      <c r="C167" s="163"/>
      <c r="D167" s="164"/>
      <c r="E167" s="165"/>
      <c r="F167" s="163"/>
      <c r="G167" s="163"/>
      <c r="H167" s="163"/>
      <c r="I167" s="163"/>
      <c r="J167" s="163"/>
      <c r="K167" s="163"/>
      <c r="L167" s="166"/>
      <c r="M167" s="60"/>
      <c r="N167" s="60"/>
      <c r="O167" s="60"/>
      <c r="P167" s="60"/>
      <c r="Q167" s="60"/>
      <c r="R167" s="60"/>
      <c r="S167" s="60"/>
      <c r="T167" s="60"/>
    </row>
    <row r="168" spans="1:20" x14ac:dyDescent="0.45">
      <c r="A168" s="162"/>
      <c r="B168" s="163"/>
      <c r="C168" s="163"/>
      <c r="D168" s="164"/>
      <c r="E168" s="165"/>
      <c r="F168" s="163"/>
      <c r="G168" s="163"/>
      <c r="H168" s="163"/>
      <c r="I168" s="163"/>
      <c r="J168" s="163"/>
      <c r="K168" s="163"/>
      <c r="L168" s="166"/>
      <c r="M168" s="60"/>
      <c r="N168" s="60"/>
      <c r="O168" s="60"/>
      <c r="P168" s="60"/>
      <c r="Q168" s="60"/>
      <c r="R168" s="60"/>
      <c r="S168" s="60"/>
      <c r="T168" s="60"/>
    </row>
    <row r="169" spans="1:20" x14ac:dyDescent="0.45">
      <c r="A169" s="162"/>
      <c r="B169" s="163"/>
      <c r="C169" s="163"/>
      <c r="D169" s="164"/>
      <c r="E169" s="165"/>
      <c r="F169" s="163"/>
      <c r="G169" s="163"/>
      <c r="H169" s="163"/>
      <c r="I169" s="163"/>
      <c r="J169" s="163"/>
      <c r="K169" s="163"/>
      <c r="L169" s="166"/>
      <c r="M169" s="60"/>
      <c r="N169" s="60"/>
      <c r="O169" s="60"/>
      <c r="P169" s="60"/>
      <c r="Q169" s="60"/>
      <c r="R169" s="60"/>
      <c r="S169" s="60"/>
      <c r="T169" s="60"/>
    </row>
    <row r="170" spans="1:20" x14ac:dyDescent="0.45">
      <c r="A170" s="162"/>
      <c r="B170" s="163"/>
      <c r="C170" s="163"/>
      <c r="D170" s="164"/>
      <c r="E170" s="165"/>
      <c r="F170" s="163"/>
      <c r="G170" s="163"/>
      <c r="H170" s="163"/>
      <c r="I170" s="163"/>
      <c r="J170" s="163"/>
      <c r="K170" s="163"/>
      <c r="L170" s="166"/>
      <c r="M170" s="60"/>
      <c r="N170" s="60"/>
      <c r="O170" s="60"/>
      <c r="P170" s="60"/>
      <c r="Q170" s="60"/>
      <c r="R170" s="60"/>
      <c r="S170" s="60"/>
      <c r="T170" s="60"/>
    </row>
    <row r="171" spans="1:20" x14ac:dyDescent="0.45">
      <c r="A171" s="162"/>
      <c r="B171" s="163"/>
      <c r="C171" s="163"/>
      <c r="D171" s="164"/>
      <c r="E171" s="165"/>
      <c r="F171" s="163"/>
      <c r="G171" s="163"/>
      <c r="H171" s="163"/>
      <c r="I171" s="163"/>
      <c r="J171" s="163"/>
      <c r="K171" s="163"/>
      <c r="L171" s="166"/>
      <c r="M171" s="60"/>
      <c r="N171" s="60"/>
      <c r="O171" s="60"/>
      <c r="P171" s="60"/>
      <c r="Q171" s="60"/>
      <c r="R171" s="60"/>
      <c r="S171" s="60"/>
      <c r="T171" s="60"/>
    </row>
    <row r="172" spans="1:20" x14ac:dyDescent="0.45">
      <c r="A172" s="162"/>
      <c r="B172" s="163"/>
      <c r="C172" s="163"/>
      <c r="D172" s="164"/>
      <c r="E172" s="165"/>
      <c r="F172" s="163"/>
      <c r="G172" s="163"/>
      <c r="H172" s="163"/>
      <c r="I172" s="163"/>
      <c r="J172" s="163"/>
      <c r="K172" s="163"/>
      <c r="L172" s="166"/>
      <c r="M172" s="60"/>
      <c r="N172" s="60"/>
      <c r="O172" s="60"/>
      <c r="P172" s="60"/>
      <c r="Q172" s="60"/>
      <c r="R172" s="60"/>
      <c r="S172" s="60"/>
      <c r="T172" s="60"/>
    </row>
    <row r="173" spans="1:20" x14ac:dyDescent="0.45">
      <c r="A173" s="162"/>
      <c r="B173" s="163"/>
      <c r="C173" s="163"/>
      <c r="D173" s="164"/>
      <c r="E173" s="165"/>
      <c r="F173" s="163"/>
      <c r="G173" s="163"/>
      <c r="H173" s="163"/>
      <c r="I173" s="163"/>
      <c r="J173" s="163"/>
      <c r="K173" s="163"/>
      <c r="L173" s="166"/>
      <c r="M173" s="60"/>
      <c r="N173" s="60"/>
      <c r="O173" s="60"/>
      <c r="P173" s="60"/>
      <c r="Q173" s="60"/>
      <c r="R173" s="60"/>
      <c r="S173" s="60"/>
      <c r="T173" s="60"/>
    </row>
    <row r="174" spans="1:20" x14ac:dyDescent="0.45">
      <c r="A174" s="162"/>
      <c r="B174" s="163"/>
      <c r="C174" s="163"/>
      <c r="D174" s="164"/>
      <c r="E174" s="165"/>
      <c r="F174" s="163"/>
      <c r="G174" s="163"/>
      <c r="H174" s="163"/>
      <c r="I174" s="163"/>
      <c r="J174" s="163"/>
      <c r="K174" s="163"/>
      <c r="L174" s="166"/>
      <c r="M174" s="60"/>
      <c r="N174" s="60"/>
      <c r="O174" s="60"/>
      <c r="P174" s="60"/>
      <c r="Q174" s="60"/>
      <c r="R174" s="60"/>
      <c r="S174" s="60"/>
      <c r="T174" s="60"/>
    </row>
    <row r="175" spans="1:20" x14ac:dyDescent="0.45">
      <c r="A175" s="162"/>
      <c r="B175" s="163"/>
      <c r="C175" s="163"/>
      <c r="D175" s="164"/>
      <c r="E175" s="165"/>
      <c r="F175" s="163"/>
      <c r="G175" s="163"/>
      <c r="H175" s="163"/>
      <c r="I175" s="163"/>
      <c r="J175" s="163"/>
      <c r="K175" s="163"/>
      <c r="L175" s="166"/>
      <c r="M175" s="60"/>
      <c r="N175" s="60"/>
      <c r="O175" s="60"/>
      <c r="P175" s="60"/>
      <c r="Q175" s="60"/>
      <c r="R175" s="60"/>
      <c r="S175" s="60"/>
      <c r="T175" s="60"/>
    </row>
    <row r="176" spans="1:20" x14ac:dyDescent="0.45">
      <c r="A176" s="162"/>
      <c r="B176" s="163"/>
      <c r="C176" s="163"/>
      <c r="D176" s="164"/>
      <c r="E176" s="165"/>
      <c r="F176" s="163"/>
      <c r="G176" s="163"/>
      <c r="H176" s="163"/>
      <c r="I176" s="163"/>
      <c r="J176" s="163"/>
      <c r="K176" s="163"/>
      <c r="L176" s="166"/>
      <c r="M176" s="60"/>
      <c r="N176" s="60"/>
      <c r="O176" s="60"/>
      <c r="P176" s="60"/>
      <c r="Q176" s="60"/>
      <c r="R176" s="60"/>
      <c r="S176" s="60"/>
      <c r="T176" s="60"/>
    </row>
    <row r="177" spans="1:20" x14ac:dyDescent="0.45">
      <c r="A177" s="162"/>
      <c r="B177" s="163"/>
      <c r="C177" s="163"/>
      <c r="D177" s="164"/>
      <c r="E177" s="165"/>
      <c r="F177" s="163"/>
      <c r="G177" s="163"/>
      <c r="H177" s="163"/>
      <c r="I177" s="163"/>
      <c r="J177" s="163"/>
      <c r="K177" s="163"/>
      <c r="L177" s="166"/>
      <c r="M177" s="60"/>
      <c r="N177" s="60"/>
      <c r="O177" s="60"/>
      <c r="P177" s="60"/>
      <c r="Q177" s="60"/>
      <c r="R177" s="60"/>
      <c r="S177" s="60"/>
      <c r="T177" s="60"/>
    </row>
    <row r="178" spans="1:20" x14ac:dyDescent="0.45">
      <c r="A178" s="162"/>
      <c r="B178" s="163"/>
      <c r="C178" s="163"/>
      <c r="D178" s="164"/>
      <c r="E178" s="165"/>
      <c r="F178" s="163"/>
      <c r="G178" s="163"/>
      <c r="H178" s="163"/>
      <c r="I178" s="163"/>
      <c r="J178" s="163"/>
      <c r="K178" s="163"/>
      <c r="L178" s="166"/>
      <c r="M178" s="60"/>
      <c r="N178" s="60"/>
      <c r="O178" s="60"/>
      <c r="P178" s="60"/>
      <c r="Q178" s="60"/>
      <c r="R178" s="60"/>
      <c r="S178" s="60"/>
      <c r="T178" s="60"/>
    </row>
    <row r="179" spans="1:20" x14ac:dyDescent="0.45">
      <c r="A179" s="162"/>
      <c r="B179" s="163"/>
      <c r="C179" s="163"/>
      <c r="D179" s="164"/>
      <c r="E179" s="165"/>
      <c r="F179" s="163"/>
      <c r="G179" s="163"/>
      <c r="H179" s="163"/>
      <c r="I179" s="163"/>
      <c r="J179" s="163"/>
      <c r="K179" s="163"/>
      <c r="L179" s="166"/>
      <c r="M179" s="60"/>
      <c r="N179" s="60"/>
      <c r="O179" s="60"/>
      <c r="P179" s="60"/>
      <c r="Q179" s="60"/>
      <c r="R179" s="60"/>
      <c r="S179" s="60"/>
      <c r="T179" s="60"/>
    </row>
    <row r="180" spans="1:20" x14ac:dyDescent="0.45">
      <c r="A180" s="162"/>
      <c r="B180" s="163"/>
      <c r="C180" s="163"/>
      <c r="D180" s="164"/>
      <c r="E180" s="165"/>
      <c r="F180" s="163"/>
      <c r="G180" s="163"/>
      <c r="H180" s="163"/>
      <c r="I180" s="163"/>
      <c r="J180" s="163"/>
      <c r="K180" s="163"/>
      <c r="L180" s="166"/>
      <c r="M180" s="60"/>
      <c r="N180" s="60"/>
      <c r="O180" s="60"/>
      <c r="P180" s="60"/>
      <c r="Q180" s="60"/>
      <c r="R180" s="60"/>
      <c r="S180" s="60"/>
      <c r="T180" s="60"/>
    </row>
    <row r="181" spans="1:20" x14ac:dyDescent="0.45">
      <c r="A181" s="162"/>
      <c r="B181" s="163"/>
      <c r="C181" s="163"/>
      <c r="D181" s="164"/>
      <c r="E181" s="165"/>
      <c r="F181" s="163"/>
      <c r="G181" s="163"/>
      <c r="H181" s="163"/>
      <c r="I181" s="163"/>
      <c r="J181" s="163"/>
      <c r="K181" s="163"/>
      <c r="L181" s="166"/>
      <c r="M181" s="60"/>
      <c r="N181" s="60"/>
      <c r="O181" s="60"/>
      <c r="P181" s="60"/>
      <c r="Q181" s="60"/>
      <c r="R181" s="60"/>
      <c r="S181" s="60"/>
      <c r="T181" s="60"/>
    </row>
    <row r="182" spans="1:20" x14ac:dyDescent="0.45">
      <c r="A182" s="162"/>
      <c r="B182" s="163"/>
      <c r="C182" s="163"/>
      <c r="D182" s="164"/>
      <c r="E182" s="165"/>
      <c r="F182" s="163"/>
      <c r="G182" s="163"/>
      <c r="H182" s="163"/>
      <c r="I182" s="163"/>
      <c r="J182" s="163"/>
      <c r="K182" s="163"/>
      <c r="L182" s="166"/>
      <c r="M182" s="60"/>
      <c r="N182" s="60"/>
      <c r="O182" s="60"/>
      <c r="P182" s="60"/>
      <c r="Q182" s="60"/>
      <c r="R182" s="60"/>
      <c r="S182" s="60"/>
      <c r="T182" s="60"/>
    </row>
    <row r="183" spans="1:20" x14ac:dyDescent="0.45">
      <c r="A183" s="162"/>
      <c r="B183" s="163"/>
      <c r="C183" s="163"/>
      <c r="D183" s="164"/>
      <c r="E183" s="165"/>
      <c r="F183" s="163"/>
      <c r="G183" s="163"/>
      <c r="H183" s="163"/>
      <c r="I183" s="163"/>
      <c r="J183" s="163"/>
      <c r="K183" s="163"/>
      <c r="L183" s="166"/>
      <c r="M183" s="60"/>
      <c r="N183" s="60"/>
      <c r="O183" s="60"/>
      <c r="P183" s="60"/>
      <c r="Q183" s="60"/>
      <c r="R183" s="60"/>
      <c r="S183" s="60"/>
      <c r="T183" s="60"/>
    </row>
    <row r="184" spans="1:20" x14ac:dyDescent="0.45">
      <c r="A184" s="162"/>
      <c r="B184" s="163"/>
      <c r="C184" s="163"/>
      <c r="D184" s="164"/>
      <c r="E184" s="165"/>
      <c r="F184" s="163"/>
      <c r="G184" s="163"/>
      <c r="H184" s="163"/>
      <c r="I184" s="163"/>
      <c r="J184" s="163"/>
      <c r="K184" s="163"/>
      <c r="L184" s="166"/>
      <c r="M184" s="60"/>
      <c r="N184" s="60"/>
      <c r="O184" s="60"/>
      <c r="P184" s="60"/>
      <c r="Q184" s="60"/>
      <c r="R184" s="60"/>
      <c r="S184" s="60"/>
      <c r="T184" s="60"/>
    </row>
    <row r="185" spans="1:20" x14ac:dyDescent="0.45">
      <c r="A185" s="162"/>
      <c r="B185" s="163"/>
      <c r="C185" s="163"/>
      <c r="D185" s="164"/>
      <c r="E185" s="165"/>
      <c r="F185" s="163"/>
      <c r="G185" s="163"/>
      <c r="H185" s="163"/>
      <c r="I185" s="163"/>
      <c r="J185" s="163"/>
      <c r="K185" s="163"/>
      <c r="L185" s="166"/>
      <c r="M185" s="60"/>
      <c r="N185" s="60"/>
      <c r="O185" s="60"/>
      <c r="P185" s="60"/>
      <c r="Q185" s="60"/>
      <c r="R185" s="60"/>
      <c r="S185" s="60"/>
      <c r="T185" s="60"/>
    </row>
    <row r="186" spans="1:20" x14ac:dyDescent="0.45">
      <c r="A186" s="162"/>
      <c r="B186" s="163"/>
      <c r="C186" s="163"/>
      <c r="D186" s="164"/>
      <c r="E186" s="165"/>
      <c r="F186" s="163"/>
      <c r="G186" s="163"/>
      <c r="H186" s="163"/>
      <c r="I186" s="163"/>
      <c r="J186" s="163"/>
      <c r="K186" s="163"/>
      <c r="L186" s="166"/>
      <c r="M186" s="60"/>
      <c r="N186" s="60"/>
      <c r="O186" s="60"/>
      <c r="P186" s="60"/>
      <c r="Q186" s="60"/>
      <c r="R186" s="60"/>
      <c r="S186" s="60"/>
      <c r="T186" s="60"/>
    </row>
    <row r="187" spans="1:20" x14ac:dyDescent="0.45">
      <c r="A187" s="162"/>
      <c r="B187" s="163"/>
      <c r="C187" s="163"/>
      <c r="D187" s="164"/>
      <c r="E187" s="165"/>
      <c r="F187" s="163"/>
      <c r="G187" s="163"/>
      <c r="H187" s="163"/>
      <c r="I187" s="163"/>
      <c r="J187" s="163"/>
      <c r="K187" s="163"/>
      <c r="L187" s="166"/>
      <c r="M187" s="60"/>
      <c r="N187" s="60"/>
      <c r="O187" s="60"/>
      <c r="P187" s="60"/>
      <c r="Q187" s="60"/>
      <c r="R187" s="60"/>
      <c r="S187" s="60"/>
      <c r="T187" s="60"/>
    </row>
    <row r="188" spans="1:20" x14ac:dyDescent="0.45">
      <c r="A188" s="162"/>
      <c r="B188" s="163"/>
      <c r="C188" s="163"/>
      <c r="D188" s="164"/>
      <c r="E188" s="165"/>
      <c r="F188" s="163"/>
      <c r="G188" s="163"/>
      <c r="H188" s="163"/>
      <c r="I188" s="163"/>
      <c r="J188" s="163"/>
      <c r="K188" s="163"/>
      <c r="L188" s="166"/>
      <c r="M188" s="60"/>
      <c r="N188" s="60"/>
      <c r="O188" s="60"/>
      <c r="P188" s="60"/>
      <c r="Q188" s="60"/>
      <c r="R188" s="60"/>
      <c r="S188" s="60"/>
      <c r="T188" s="60"/>
    </row>
    <row r="189" spans="1:20" x14ac:dyDescent="0.45">
      <c r="A189" s="162"/>
      <c r="B189" s="163"/>
      <c r="C189" s="163"/>
      <c r="D189" s="164"/>
      <c r="E189" s="165"/>
      <c r="F189" s="163"/>
      <c r="G189" s="163"/>
      <c r="H189" s="163"/>
      <c r="I189" s="163"/>
      <c r="J189" s="163"/>
      <c r="K189" s="163"/>
      <c r="L189" s="166"/>
      <c r="M189" s="60"/>
      <c r="N189" s="60"/>
      <c r="O189" s="60"/>
      <c r="P189" s="60"/>
      <c r="Q189" s="60"/>
      <c r="R189" s="60"/>
      <c r="S189" s="60"/>
      <c r="T189" s="60"/>
    </row>
    <row r="190" spans="1:20" x14ac:dyDescent="0.45">
      <c r="A190" s="162"/>
      <c r="B190" s="163"/>
      <c r="C190" s="163"/>
      <c r="D190" s="164"/>
      <c r="E190" s="165"/>
      <c r="F190" s="163"/>
      <c r="G190" s="163"/>
      <c r="H190" s="163"/>
      <c r="I190" s="163"/>
      <c r="J190" s="163"/>
      <c r="K190" s="163"/>
      <c r="L190" s="166"/>
      <c r="M190" s="60"/>
      <c r="N190" s="60"/>
      <c r="O190" s="60"/>
      <c r="P190" s="60"/>
      <c r="Q190" s="60"/>
      <c r="R190" s="60"/>
      <c r="S190" s="60"/>
      <c r="T190" s="60"/>
    </row>
    <row r="191" spans="1:20" x14ac:dyDescent="0.45">
      <c r="A191" s="162"/>
      <c r="B191" s="163"/>
      <c r="C191" s="163"/>
      <c r="D191" s="164"/>
      <c r="E191" s="165"/>
      <c r="F191" s="163"/>
      <c r="G191" s="163"/>
      <c r="H191" s="163"/>
      <c r="I191" s="163"/>
      <c r="J191" s="163"/>
      <c r="K191" s="163"/>
      <c r="L191" s="166"/>
      <c r="M191" s="60"/>
      <c r="N191" s="60"/>
      <c r="O191" s="60"/>
      <c r="P191" s="60"/>
      <c r="Q191" s="60"/>
      <c r="R191" s="60"/>
      <c r="S191" s="60"/>
      <c r="T191" s="60"/>
    </row>
    <row r="192" spans="1:20" x14ac:dyDescent="0.45">
      <c r="A192" s="162"/>
      <c r="B192" s="163"/>
      <c r="C192" s="163"/>
      <c r="D192" s="164"/>
      <c r="E192" s="165"/>
      <c r="F192" s="163"/>
      <c r="G192" s="163"/>
      <c r="H192" s="163"/>
      <c r="I192" s="163"/>
      <c r="J192" s="163"/>
      <c r="K192" s="163"/>
      <c r="L192" s="166"/>
      <c r="M192" s="60"/>
      <c r="N192" s="60"/>
      <c r="O192" s="60"/>
      <c r="P192" s="60"/>
      <c r="Q192" s="60"/>
      <c r="R192" s="60"/>
      <c r="S192" s="60"/>
      <c r="T192" s="60"/>
    </row>
    <row r="193" spans="1:20" x14ac:dyDescent="0.45">
      <c r="A193" s="162"/>
      <c r="B193" s="163"/>
      <c r="C193" s="163"/>
      <c r="D193" s="164"/>
      <c r="E193" s="165"/>
      <c r="F193" s="163"/>
      <c r="G193" s="163"/>
      <c r="H193" s="163"/>
      <c r="I193" s="163"/>
      <c r="J193" s="163"/>
      <c r="K193" s="163"/>
      <c r="L193" s="166"/>
      <c r="M193" s="60"/>
      <c r="N193" s="60"/>
      <c r="O193" s="60"/>
      <c r="P193" s="60"/>
      <c r="Q193" s="60"/>
      <c r="R193" s="60"/>
      <c r="S193" s="60"/>
      <c r="T193" s="60"/>
    </row>
    <row r="194" spans="1:20" x14ac:dyDescent="0.45">
      <c r="A194" s="162"/>
      <c r="B194" s="163"/>
      <c r="C194" s="163"/>
      <c r="D194" s="164"/>
      <c r="E194" s="165"/>
      <c r="F194" s="163"/>
      <c r="G194" s="163"/>
      <c r="H194" s="163"/>
      <c r="I194" s="163"/>
      <c r="J194" s="163"/>
      <c r="K194" s="163"/>
      <c r="L194" s="166"/>
      <c r="M194" s="60"/>
      <c r="N194" s="60"/>
      <c r="O194" s="60"/>
      <c r="P194" s="60"/>
      <c r="Q194" s="60"/>
      <c r="R194" s="60"/>
      <c r="S194" s="60"/>
      <c r="T194" s="60"/>
    </row>
    <row r="195" spans="1:20" x14ac:dyDescent="0.45">
      <c r="A195" s="162"/>
      <c r="B195" s="163"/>
      <c r="C195" s="163"/>
      <c r="D195" s="164"/>
      <c r="E195" s="165"/>
      <c r="F195" s="163"/>
      <c r="G195" s="163"/>
      <c r="H195" s="163"/>
      <c r="I195" s="163"/>
      <c r="J195" s="163"/>
      <c r="K195" s="163"/>
      <c r="L195" s="166"/>
      <c r="M195" s="60"/>
      <c r="N195" s="60"/>
      <c r="O195" s="60"/>
      <c r="P195" s="60"/>
      <c r="Q195" s="60"/>
      <c r="R195" s="60"/>
      <c r="S195" s="60"/>
      <c r="T195" s="60"/>
    </row>
    <row r="196" spans="1:20" x14ac:dyDescent="0.45">
      <c r="A196" s="162"/>
      <c r="B196" s="163"/>
      <c r="C196" s="163"/>
      <c r="D196" s="164"/>
      <c r="E196" s="165"/>
      <c r="F196" s="163"/>
      <c r="G196" s="163"/>
      <c r="H196" s="163"/>
      <c r="I196" s="163"/>
      <c r="J196" s="163"/>
      <c r="K196" s="163"/>
      <c r="L196" s="166"/>
      <c r="M196" s="60"/>
      <c r="N196" s="60"/>
      <c r="O196" s="60"/>
      <c r="P196" s="60"/>
      <c r="Q196" s="60"/>
      <c r="R196" s="60"/>
      <c r="S196" s="60"/>
      <c r="T196" s="60"/>
    </row>
    <row r="197" spans="1:20" x14ac:dyDescent="0.45">
      <c r="A197" s="162"/>
      <c r="B197" s="163"/>
      <c r="C197" s="163"/>
      <c r="D197" s="164"/>
      <c r="E197" s="165"/>
      <c r="F197" s="163"/>
      <c r="G197" s="163"/>
      <c r="H197" s="163"/>
      <c r="I197" s="163"/>
      <c r="J197" s="163"/>
      <c r="K197" s="163"/>
      <c r="L197" s="166"/>
      <c r="M197" s="60"/>
      <c r="N197" s="60"/>
      <c r="O197" s="60"/>
      <c r="P197" s="60"/>
      <c r="Q197" s="60"/>
      <c r="R197" s="60"/>
      <c r="S197" s="60"/>
      <c r="T197" s="60"/>
    </row>
    <row r="198" spans="1:20" x14ac:dyDescent="0.45">
      <c r="A198" s="162"/>
      <c r="B198" s="163"/>
      <c r="C198" s="163"/>
      <c r="D198" s="164"/>
      <c r="E198" s="165"/>
      <c r="F198" s="163"/>
      <c r="G198" s="163"/>
      <c r="H198" s="163"/>
      <c r="I198" s="163"/>
      <c r="J198" s="163"/>
      <c r="K198" s="163"/>
      <c r="L198" s="166"/>
      <c r="M198" s="60"/>
      <c r="N198" s="60"/>
      <c r="O198" s="60"/>
      <c r="P198" s="60"/>
      <c r="Q198" s="60"/>
      <c r="R198" s="60"/>
      <c r="S198" s="60"/>
      <c r="T198" s="60"/>
    </row>
    <row r="199" spans="1:20" x14ac:dyDescent="0.45">
      <c r="A199" s="162"/>
      <c r="B199" s="163"/>
      <c r="C199" s="163"/>
      <c r="D199" s="164"/>
      <c r="E199" s="165"/>
      <c r="F199" s="163"/>
      <c r="G199" s="163"/>
      <c r="H199" s="163"/>
      <c r="I199" s="163"/>
      <c r="J199" s="163"/>
      <c r="K199" s="163"/>
      <c r="L199" s="166"/>
      <c r="M199" s="60"/>
      <c r="N199" s="60"/>
      <c r="O199" s="60"/>
      <c r="P199" s="60"/>
      <c r="Q199" s="60"/>
      <c r="R199" s="60"/>
      <c r="S199" s="60"/>
      <c r="T199" s="60"/>
    </row>
    <row r="200" spans="1:20" x14ac:dyDescent="0.45">
      <c r="A200" s="162"/>
      <c r="B200" s="163"/>
      <c r="C200" s="163"/>
      <c r="D200" s="164"/>
      <c r="E200" s="165"/>
      <c r="F200" s="163"/>
      <c r="G200" s="163"/>
      <c r="H200" s="163"/>
      <c r="I200" s="163"/>
      <c r="J200" s="163"/>
      <c r="K200" s="163"/>
      <c r="L200" s="166"/>
      <c r="M200" s="60"/>
      <c r="N200" s="60"/>
      <c r="O200" s="60"/>
      <c r="P200" s="60"/>
      <c r="Q200" s="60"/>
      <c r="R200" s="60"/>
      <c r="S200" s="60"/>
      <c r="T200" s="60"/>
    </row>
    <row r="201" spans="1:20" x14ac:dyDescent="0.45">
      <c r="A201" s="162"/>
      <c r="B201" s="163"/>
      <c r="C201" s="163"/>
      <c r="D201" s="164"/>
      <c r="E201" s="165"/>
      <c r="F201" s="163"/>
      <c r="G201" s="163"/>
      <c r="H201" s="163"/>
      <c r="I201" s="163"/>
      <c r="J201" s="163"/>
      <c r="K201" s="163"/>
      <c r="L201" s="166"/>
      <c r="M201" s="60"/>
      <c r="N201" s="60"/>
      <c r="O201" s="60"/>
      <c r="P201" s="60"/>
      <c r="Q201" s="60"/>
      <c r="R201" s="60"/>
      <c r="S201" s="60"/>
      <c r="T201" s="60"/>
    </row>
    <row r="202" spans="1:20" x14ac:dyDescent="0.45">
      <c r="A202" s="162"/>
      <c r="B202" s="163"/>
      <c r="C202" s="163"/>
      <c r="D202" s="164"/>
      <c r="E202" s="165"/>
      <c r="F202" s="163"/>
      <c r="G202" s="163"/>
      <c r="H202" s="163"/>
      <c r="I202" s="163"/>
      <c r="J202" s="163"/>
      <c r="K202" s="163"/>
      <c r="L202" s="166"/>
      <c r="M202" s="60"/>
      <c r="N202" s="60"/>
      <c r="O202" s="60"/>
      <c r="P202" s="60"/>
      <c r="Q202" s="60"/>
      <c r="R202" s="60"/>
      <c r="S202" s="60"/>
      <c r="T202" s="60"/>
    </row>
    <row r="203" spans="1:20" x14ac:dyDescent="0.45">
      <c r="A203" s="162"/>
      <c r="B203" s="163"/>
      <c r="C203" s="163"/>
      <c r="D203" s="164"/>
      <c r="E203" s="165"/>
      <c r="F203" s="163"/>
      <c r="G203" s="163"/>
      <c r="H203" s="163"/>
      <c r="I203" s="163"/>
      <c r="J203" s="163"/>
      <c r="K203" s="163"/>
      <c r="L203" s="166"/>
      <c r="M203" s="60"/>
      <c r="N203" s="60"/>
      <c r="O203" s="60"/>
      <c r="P203" s="60"/>
      <c r="Q203" s="60"/>
      <c r="R203" s="60"/>
      <c r="S203" s="60"/>
      <c r="T203" s="60"/>
    </row>
    <row r="204" spans="1:20" x14ac:dyDescent="0.45">
      <c r="A204" s="162"/>
      <c r="B204" s="163"/>
      <c r="C204" s="163"/>
      <c r="D204" s="164"/>
      <c r="E204" s="165"/>
      <c r="F204" s="163"/>
      <c r="G204" s="163"/>
      <c r="H204" s="163"/>
      <c r="I204" s="163"/>
      <c r="J204" s="163"/>
      <c r="K204" s="163"/>
      <c r="L204" s="166"/>
      <c r="M204" s="60"/>
      <c r="N204" s="60"/>
      <c r="O204" s="60"/>
      <c r="P204" s="60"/>
      <c r="Q204" s="60"/>
      <c r="R204" s="60"/>
      <c r="S204" s="60"/>
      <c r="T204" s="60"/>
    </row>
    <row r="205" spans="1:20" x14ac:dyDescent="0.45">
      <c r="A205" s="162"/>
      <c r="B205" s="163"/>
      <c r="C205" s="163"/>
      <c r="D205" s="164"/>
      <c r="E205" s="165"/>
      <c r="F205" s="163"/>
      <c r="G205" s="163"/>
      <c r="H205" s="163"/>
      <c r="I205" s="163"/>
      <c r="J205" s="163"/>
      <c r="K205" s="163"/>
      <c r="L205" s="166"/>
      <c r="M205" s="60"/>
      <c r="N205" s="60"/>
      <c r="O205" s="60"/>
      <c r="P205" s="60"/>
      <c r="Q205" s="60"/>
      <c r="R205" s="60"/>
      <c r="S205" s="60"/>
      <c r="T205" s="60"/>
    </row>
    <row r="206" spans="1:20" x14ac:dyDescent="0.45">
      <c r="A206" s="162"/>
      <c r="B206" s="163"/>
      <c r="C206" s="163"/>
      <c r="D206" s="164"/>
      <c r="E206" s="165"/>
      <c r="F206" s="163"/>
      <c r="G206" s="163"/>
      <c r="H206" s="163"/>
      <c r="I206" s="163"/>
      <c r="J206" s="163"/>
      <c r="K206" s="163"/>
      <c r="L206" s="166"/>
      <c r="M206" s="60"/>
      <c r="N206" s="60"/>
      <c r="O206" s="60"/>
      <c r="P206" s="60"/>
      <c r="Q206" s="60"/>
      <c r="R206" s="60"/>
      <c r="S206" s="60"/>
      <c r="T206" s="60"/>
    </row>
    <row r="207" spans="1:20" x14ac:dyDescent="0.45">
      <c r="A207" s="162"/>
      <c r="B207" s="163"/>
      <c r="C207" s="163"/>
      <c r="D207" s="164"/>
      <c r="E207" s="165"/>
      <c r="F207" s="163"/>
      <c r="G207" s="163"/>
      <c r="H207" s="163"/>
      <c r="I207" s="163"/>
      <c r="J207" s="163"/>
      <c r="K207" s="163"/>
      <c r="L207" s="166"/>
      <c r="M207" s="60"/>
      <c r="N207" s="60"/>
      <c r="O207" s="60"/>
      <c r="P207" s="60"/>
      <c r="Q207" s="60"/>
      <c r="R207" s="60"/>
      <c r="S207" s="60"/>
      <c r="T207" s="60"/>
    </row>
    <row r="208" spans="1:20" x14ac:dyDescent="0.45">
      <c r="A208" s="162"/>
      <c r="B208" s="163"/>
      <c r="C208" s="163"/>
      <c r="D208" s="164"/>
      <c r="E208" s="165"/>
      <c r="F208" s="163"/>
      <c r="G208" s="163"/>
      <c r="H208" s="163"/>
      <c r="I208" s="163"/>
      <c r="J208" s="163"/>
      <c r="K208" s="163"/>
      <c r="L208" s="166"/>
      <c r="M208" s="60"/>
      <c r="N208" s="60"/>
      <c r="O208" s="60"/>
      <c r="P208" s="60"/>
      <c r="Q208" s="60"/>
      <c r="R208" s="60"/>
      <c r="S208" s="60"/>
      <c r="T208" s="60"/>
    </row>
    <row r="209" spans="1:20" x14ac:dyDescent="0.45">
      <c r="A209" s="162"/>
      <c r="B209" s="163"/>
      <c r="C209" s="163"/>
      <c r="D209" s="164"/>
      <c r="E209" s="165"/>
      <c r="F209" s="163"/>
      <c r="G209" s="163"/>
      <c r="H209" s="163"/>
      <c r="I209" s="163"/>
      <c r="J209" s="163"/>
      <c r="K209" s="163"/>
      <c r="L209" s="166"/>
      <c r="M209" s="60"/>
      <c r="N209" s="60"/>
      <c r="O209" s="60"/>
      <c r="P209" s="60"/>
      <c r="Q209" s="60"/>
      <c r="R209" s="60"/>
      <c r="S209" s="60"/>
      <c r="T209" s="60"/>
    </row>
    <row r="210" spans="1:20" x14ac:dyDescent="0.45">
      <c r="A210" s="162"/>
      <c r="B210" s="163"/>
      <c r="C210" s="163"/>
      <c r="D210" s="164"/>
      <c r="E210" s="165"/>
      <c r="F210" s="163"/>
      <c r="G210" s="163"/>
      <c r="H210" s="163"/>
      <c r="I210" s="163"/>
      <c r="J210" s="163"/>
      <c r="K210" s="163"/>
      <c r="L210" s="166"/>
      <c r="M210" s="60"/>
      <c r="N210" s="60"/>
      <c r="O210" s="60"/>
      <c r="P210" s="60"/>
      <c r="Q210" s="60"/>
      <c r="R210" s="60"/>
      <c r="S210" s="60"/>
      <c r="T210" s="60"/>
    </row>
    <row r="211" spans="1:20" x14ac:dyDescent="0.45">
      <c r="A211" s="162"/>
      <c r="B211" s="163"/>
      <c r="C211" s="163"/>
      <c r="D211" s="164"/>
      <c r="E211" s="165"/>
      <c r="F211" s="163"/>
      <c r="G211" s="163"/>
      <c r="H211" s="163"/>
      <c r="I211" s="163"/>
      <c r="J211" s="163"/>
      <c r="K211" s="163"/>
      <c r="L211" s="166"/>
      <c r="M211" s="60"/>
      <c r="N211" s="60"/>
      <c r="O211" s="60"/>
      <c r="P211" s="60"/>
      <c r="Q211" s="60"/>
      <c r="R211" s="60"/>
      <c r="S211" s="60"/>
      <c r="T211" s="60"/>
    </row>
    <row r="212" spans="1:20" x14ac:dyDescent="0.45">
      <c r="A212" s="162"/>
      <c r="B212" s="163"/>
      <c r="C212" s="163"/>
      <c r="D212" s="164"/>
      <c r="E212" s="165"/>
      <c r="F212" s="163"/>
      <c r="G212" s="163"/>
      <c r="H212" s="163"/>
      <c r="I212" s="163"/>
      <c r="J212" s="163"/>
      <c r="K212" s="163"/>
      <c r="L212" s="166"/>
      <c r="M212" s="60"/>
      <c r="N212" s="60"/>
      <c r="O212" s="60"/>
      <c r="P212" s="60"/>
      <c r="Q212" s="60"/>
      <c r="R212" s="60"/>
      <c r="S212" s="60"/>
      <c r="T212" s="60"/>
    </row>
    <row r="213" spans="1:20" x14ac:dyDescent="0.45">
      <c r="A213" s="162"/>
      <c r="B213" s="163"/>
      <c r="C213" s="163"/>
      <c r="D213" s="164"/>
      <c r="E213" s="165"/>
      <c r="F213" s="163"/>
      <c r="G213" s="163"/>
      <c r="H213" s="163"/>
      <c r="I213" s="163"/>
      <c r="J213" s="163"/>
      <c r="K213" s="163"/>
      <c r="L213" s="166"/>
      <c r="M213" s="60"/>
      <c r="N213" s="60"/>
      <c r="O213" s="60"/>
      <c r="P213" s="60"/>
      <c r="Q213" s="60"/>
      <c r="R213" s="60"/>
      <c r="S213" s="60"/>
      <c r="T213" s="60"/>
    </row>
    <row r="214" spans="1:20" x14ac:dyDescent="0.45">
      <c r="A214" s="162"/>
      <c r="B214" s="163"/>
      <c r="C214" s="163"/>
      <c r="D214" s="164"/>
      <c r="E214" s="165"/>
      <c r="F214" s="163"/>
      <c r="G214" s="163"/>
      <c r="H214" s="163"/>
      <c r="I214" s="163"/>
      <c r="J214" s="163"/>
      <c r="K214" s="163"/>
      <c r="L214" s="166"/>
      <c r="M214" s="60"/>
      <c r="N214" s="60"/>
      <c r="O214" s="60"/>
      <c r="P214" s="60"/>
      <c r="Q214" s="60"/>
      <c r="R214" s="60"/>
      <c r="S214" s="60"/>
      <c r="T214" s="60"/>
    </row>
    <row r="215" spans="1:20" x14ac:dyDescent="0.45">
      <c r="A215" s="162"/>
      <c r="B215" s="163"/>
      <c r="C215" s="163"/>
      <c r="D215" s="164"/>
      <c r="E215" s="165"/>
      <c r="F215" s="163"/>
      <c r="G215" s="163"/>
      <c r="H215" s="163"/>
      <c r="I215" s="163"/>
      <c r="J215" s="163"/>
      <c r="K215" s="163"/>
      <c r="L215" s="166"/>
      <c r="M215" s="60"/>
      <c r="N215" s="60"/>
      <c r="O215" s="60"/>
      <c r="P215" s="60"/>
      <c r="Q215" s="60"/>
      <c r="R215" s="60"/>
      <c r="S215" s="60"/>
      <c r="T215" s="60"/>
    </row>
    <row r="216" spans="1:20" x14ac:dyDescent="0.45">
      <c r="A216" s="162"/>
      <c r="B216" s="163"/>
      <c r="C216" s="163"/>
      <c r="D216" s="164"/>
      <c r="E216" s="165"/>
      <c r="F216" s="163"/>
      <c r="G216" s="163"/>
      <c r="H216" s="163"/>
      <c r="I216" s="163"/>
      <c r="J216" s="163"/>
      <c r="K216" s="163"/>
      <c r="L216" s="166"/>
      <c r="M216" s="60"/>
      <c r="N216" s="60"/>
      <c r="O216" s="60"/>
      <c r="P216" s="60"/>
      <c r="Q216" s="60"/>
      <c r="R216" s="60"/>
      <c r="S216" s="60"/>
      <c r="T216" s="60"/>
    </row>
    <row r="217" spans="1:20" x14ac:dyDescent="0.45">
      <c r="A217" s="162"/>
      <c r="B217" s="163"/>
      <c r="C217" s="163"/>
      <c r="D217" s="164"/>
      <c r="E217" s="165"/>
      <c r="F217" s="163"/>
      <c r="G217" s="163"/>
      <c r="H217" s="163"/>
      <c r="I217" s="163"/>
      <c r="J217" s="163"/>
      <c r="K217" s="163"/>
      <c r="L217" s="166"/>
      <c r="M217" s="60"/>
      <c r="N217" s="60"/>
      <c r="O217" s="60"/>
      <c r="P217" s="60"/>
      <c r="Q217" s="60"/>
      <c r="R217" s="60"/>
      <c r="S217" s="60"/>
      <c r="T217" s="60"/>
    </row>
    <row r="218" spans="1:20" x14ac:dyDescent="0.45">
      <c r="A218" s="162"/>
      <c r="B218" s="163"/>
      <c r="C218" s="163"/>
      <c r="D218" s="164"/>
      <c r="E218" s="165"/>
      <c r="F218" s="163"/>
      <c r="G218" s="163"/>
      <c r="H218" s="163"/>
      <c r="I218" s="163"/>
      <c r="J218" s="163"/>
      <c r="K218" s="163"/>
      <c r="L218" s="166"/>
      <c r="M218" s="60"/>
      <c r="N218" s="60"/>
      <c r="O218" s="60"/>
      <c r="P218" s="60"/>
      <c r="Q218" s="60"/>
      <c r="R218" s="60"/>
      <c r="S218" s="60"/>
      <c r="T218" s="60"/>
    </row>
    <row r="219" spans="1:20" x14ac:dyDescent="0.45">
      <c r="A219" s="162"/>
      <c r="B219" s="163"/>
      <c r="C219" s="163"/>
      <c r="D219" s="164"/>
      <c r="E219" s="165"/>
      <c r="F219" s="163"/>
      <c r="G219" s="163"/>
      <c r="H219" s="163"/>
      <c r="I219" s="163"/>
      <c r="J219" s="163"/>
      <c r="K219" s="163"/>
      <c r="L219" s="166"/>
      <c r="M219" s="60"/>
      <c r="N219" s="60"/>
      <c r="O219" s="60"/>
      <c r="P219" s="60"/>
      <c r="Q219" s="60"/>
      <c r="R219" s="60"/>
      <c r="S219" s="60"/>
      <c r="T219" s="60"/>
    </row>
    <row r="220" spans="1:20" x14ac:dyDescent="0.45">
      <c r="A220" s="162"/>
      <c r="B220" s="163"/>
      <c r="C220" s="163"/>
      <c r="D220" s="164"/>
      <c r="E220" s="165"/>
      <c r="F220" s="163"/>
      <c r="G220" s="163"/>
      <c r="H220" s="163"/>
      <c r="I220" s="163"/>
      <c r="J220" s="163"/>
      <c r="K220" s="163"/>
      <c r="L220" s="166"/>
      <c r="M220" s="60"/>
      <c r="N220" s="60"/>
      <c r="O220" s="60"/>
      <c r="P220" s="60"/>
      <c r="Q220" s="60"/>
      <c r="R220" s="60"/>
      <c r="S220" s="60"/>
      <c r="T220" s="60"/>
    </row>
    <row r="221" spans="1:20" x14ac:dyDescent="0.45">
      <c r="A221" s="162"/>
      <c r="B221" s="163"/>
      <c r="C221" s="163"/>
      <c r="D221" s="164"/>
      <c r="E221" s="165"/>
      <c r="F221" s="163"/>
      <c r="G221" s="163"/>
      <c r="H221" s="163"/>
      <c r="I221" s="163"/>
      <c r="J221" s="163"/>
      <c r="K221" s="163"/>
      <c r="L221" s="166"/>
      <c r="M221" s="60"/>
      <c r="N221" s="60"/>
      <c r="O221" s="60"/>
      <c r="P221" s="60"/>
      <c r="Q221" s="60"/>
      <c r="R221" s="60"/>
      <c r="S221" s="60"/>
      <c r="T221" s="60"/>
    </row>
    <row r="222" spans="1:20" x14ac:dyDescent="0.45">
      <c r="A222" s="162"/>
      <c r="B222" s="163"/>
      <c r="C222" s="163"/>
      <c r="D222" s="164"/>
      <c r="E222" s="165"/>
      <c r="F222" s="163"/>
      <c r="G222" s="163"/>
      <c r="H222" s="163"/>
      <c r="I222" s="163"/>
      <c r="J222" s="163"/>
      <c r="K222" s="163"/>
      <c r="L222" s="166"/>
      <c r="M222" s="60"/>
      <c r="N222" s="60"/>
      <c r="O222" s="60"/>
      <c r="P222" s="60"/>
      <c r="Q222" s="60"/>
      <c r="R222" s="60"/>
      <c r="S222" s="60"/>
      <c r="T222" s="60"/>
    </row>
    <row r="223" spans="1:20" x14ac:dyDescent="0.45">
      <c r="A223" s="162"/>
      <c r="B223" s="163"/>
      <c r="C223" s="163"/>
      <c r="D223" s="164"/>
      <c r="E223" s="165"/>
      <c r="F223" s="163"/>
      <c r="G223" s="163"/>
      <c r="H223" s="163"/>
      <c r="I223" s="163"/>
      <c r="J223" s="163"/>
      <c r="K223" s="163"/>
      <c r="L223" s="166"/>
      <c r="M223" s="60"/>
      <c r="N223" s="60"/>
      <c r="O223" s="60"/>
      <c r="P223" s="60"/>
      <c r="Q223" s="60"/>
      <c r="R223" s="60"/>
      <c r="S223" s="60"/>
      <c r="T223" s="60"/>
    </row>
    <row r="224" spans="1:20" x14ac:dyDescent="0.45">
      <c r="A224" s="162"/>
      <c r="B224" s="163"/>
      <c r="C224" s="163"/>
      <c r="D224" s="164"/>
      <c r="E224" s="165"/>
      <c r="F224" s="163"/>
      <c r="G224" s="163"/>
      <c r="H224" s="163"/>
      <c r="I224" s="163"/>
      <c r="J224" s="163"/>
      <c r="K224" s="163"/>
      <c r="L224" s="166"/>
      <c r="M224" s="60"/>
      <c r="N224" s="60"/>
      <c r="O224" s="60"/>
      <c r="P224" s="60"/>
      <c r="Q224" s="60"/>
      <c r="R224" s="60"/>
      <c r="S224" s="60"/>
      <c r="T224" s="60"/>
    </row>
    <row r="225" spans="1:20" x14ac:dyDescent="0.45">
      <c r="A225" s="162"/>
      <c r="B225" s="163"/>
      <c r="C225" s="163"/>
      <c r="D225" s="164"/>
      <c r="E225" s="165"/>
      <c r="F225" s="163"/>
      <c r="G225" s="163"/>
      <c r="H225" s="163"/>
      <c r="I225" s="163"/>
      <c r="J225" s="163"/>
      <c r="K225" s="163"/>
      <c r="L225" s="166"/>
      <c r="M225" s="60"/>
      <c r="N225" s="60"/>
      <c r="O225" s="60"/>
      <c r="P225" s="60"/>
      <c r="Q225" s="60"/>
      <c r="R225" s="60"/>
      <c r="S225" s="60"/>
      <c r="T225" s="60"/>
    </row>
    <row r="226" spans="1:20" x14ac:dyDescent="0.45">
      <c r="A226" s="162"/>
      <c r="B226" s="163"/>
      <c r="C226" s="163"/>
      <c r="D226" s="164"/>
      <c r="E226" s="165"/>
      <c r="F226" s="163"/>
      <c r="G226" s="163"/>
      <c r="H226" s="163"/>
      <c r="I226" s="163"/>
      <c r="J226" s="163"/>
      <c r="K226" s="163"/>
      <c r="L226" s="166"/>
      <c r="M226" s="60"/>
      <c r="N226" s="60"/>
      <c r="O226" s="60"/>
      <c r="P226" s="60"/>
      <c r="Q226" s="60"/>
      <c r="R226" s="60"/>
      <c r="S226" s="60"/>
      <c r="T226" s="60"/>
    </row>
    <row r="227" spans="1:20" x14ac:dyDescent="0.45">
      <c r="A227" s="162"/>
      <c r="B227" s="163"/>
      <c r="C227" s="163"/>
      <c r="D227" s="164"/>
      <c r="E227" s="165"/>
      <c r="F227" s="163"/>
      <c r="G227" s="163"/>
      <c r="H227" s="163"/>
      <c r="I227" s="163"/>
      <c r="J227" s="163"/>
      <c r="K227" s="163"/>
      <c r="L227" s="166"/>
      <c r="M227" s="60"/>
      <c r="N227" s="60"/>
      <c r="O227" s="60"/>
      <c r="P227" s="60"/>
      <c r="Q227" s="60"/>
      <c r="R227" s="60"/>
      <c r="S227" s="60"/>
      <c r="T227" s="60"/>
    </row>
    <row r="228" spans="1:20" x14ac:dyDescent="0.45">
      <c r="A228" s="162"/>
      <c r="B228" s="163"/>
      <c r="C228" s="163"/>
      <c r="D228" s="164"/>
      <c r="E228" s="165"/>
      <c r="F228" s="163"/>
      <c r="G228" s="163"/>
      <c r="H228" s="163"/>
      <c r="I228" s="163"/>
      <c r="J228" s="163"/>
      <c r="K228" s="163"/>
      <c r="L228" s="166"/>
      <c r="M228" s="60"/>
      <c r="N228" s="60"/>
      <c r="O228" s="60"/>
      <c r="P228" s="60"/>
      <c r="Q228" s="60"/>
      <c r="R228" s="60"/>
      <c r="S228" s="60"/>
      <c r="T228" s="60"/>
    </row>
    <row r="229" spans="1:20" x14ac:dyDescent="0.45">
      <c r="A229" s="162"/>
      <c r="B229" s="163"/>
      <c r="C229" s="163"/>
      <c r="D229" s="164"/>
      <c r="E229" s="165"/>
      <c r="F229" s="163"/>
      <c r="G229" s="163"/>
      <c r="H229" s="163"/>
      <c r="I229" s="163"/>
      <c r="J229" s="163"/>
      <c r="K229" s="163"/>
      <c r="L229" s="166"/>
      <c r="M229" s="60"/>
      <c r="N229" s="60"/>
      <c r="O229" s="60"/>
      <c r="P229" s="60"/>
      <c r="Q229" s="60"/>
      <c r="R229" s="60"/>
      <c r="S229" s="60"/>
      <c r="T229" s="60"/>
    </row>
    <row r="230" spans="1:20" x14ac:dyDescent="0.45">
      <c r="A230" s="162"/>
      <c r="B230" s="163"/>
      <c r="C230" s="163"/>
      <c r="D230" s="164"/>
      <c r="E230" s="165"/>
      <c r="F230" s="163"/>
      <c r="G230" s="163"/>
      <c r="H230" s="163"/>
      <c r="I230" s="163"/>
      <c r="J230" s="163"/>
      <c r="K230" s="163"/>
      <c r="L230" s="166"/>
      <c r="M230" s="60"/>
      <c r="N230" s="60"/>
      <c r="O230" s="60"/>
      <c r="P230" s="60"/>
      <c r="Q230" s="60"/>
      <c r="R230" s="60"/>
      <c r="S230" s="60"/>
      <c r="T230" s="60"/>
    </row>
    <row r="231" spans="1:20" x14ac:dyDescent="0.45">
      <c r="A231" s="162"/>
      <c r="B231" s="163"/>
      <c r="C231" s="163"/>
      <c r="D231" s="164"/>
      <c r="E231" s="165"/>
      <c r="F231" s="163"/>
      <c r="G231" s="163"/>
      <c r="H231" s="163"/>
      <c r="I231" s="163"/>
      <c r="J231" s="163"/>
      <c r="K231" s="163"/>
      <c r="L231" s="166"/>
      <c r="M231" s="60"/>
      <c r="N231" s="60"/>
      <c r="O231" s="60"/>
      <c r="P231" s="60"/>
      <c r="Q231" s="60"/>
      <c r="R231" s="60"/>
      <c r="S231" s="60"/>
      <c r="T231" s="60"/>
    </row>
    <row r="232" spans="1:20" x14ac:dyDescent="0.45">
      <c r="A232" s="162"/>
      <c r="B232" s="163"/>
      <c r="C232" s="163"/>
      <c r="D232" s="164"/>
      <c r="E232" s="165"/>
      <c r="F232" s="163"/>
      <c r="G232" s="163"/>
      <c r="H232" s="163"/>
      <c r="I232" s="163"/>
      <c r="J232" s="163"/>
      <c r="K232" s="163"/>
      <c r="L232" s="166"/>
      <c r="M232" s="60"/>
      <c r="N232" s="60"/>
      <c r="O232" s="60"/>
      <c r="P232" s="60"/>
      <c r="Q232" s="60"/>
      <c r="R232" s="60"/>
      <c r="S232" s="60"/>
      <c r="T232" s="60"/>
    </row>
    <row r="233" spans="1:20" x14ac:dyDescent="0.45">
      <c r="A233" s="162"/>
      <c r="B233" s="163"/>
      <c r="C233" s="163"/>
      <c r="D233" s="164"/>
      <c r="E233" s="165"/>
      <c r="F233" s="163"/>
      <c r="G233" s="163"/>
      <c r="H233" s="163"/>
      <c r="I233" s="163"/>
      <c r="J233" s="163"/>
      <c r="K233" s="163"/>
      <c r="L233" s="166"/>
      <c r="M233" s="60"/>
      <c r="N233" s="60"/>
      <c r="O233" s="60"/>
      <c r="P233" s="60"/>
      <c r="Q233" s="60"/>
      <c r="R233" s="60"/>
      <c r="S233" s="60"/>
      <c r="T233" s="60"/>
    </row>
    <row r="234" spans="1:20" x14ac:dyDescent="0.45">
      <c r="A234" s="162"/>
      <c r="B234" s="163"/>
      <c r="C234" s="163"/>
      <c r="D234" s="164"/>
      <c r="E234" s="165"/>
      <c r="F234" s="163"/>
      <c r="G234" s="163"/>
      <c r="H234" s="163"/>
      <c r="I234" s="163"/>
      <c r="J234" s="163"/>
      <c r="K234" s="163"/>
      <c r="L234" s="166"/>
      <c r="M234" s="60"/>
      <c r="N234" s="60"/>
      <c r="O234" s="60"/>
      <c r="P234" s="60"/>
      <c r="Q234" s="60"/>
      <c r="R234" s="60"/>
      <c r="S234" s="60"/>
      <c r="T234" s="60"/>
    </row>
    <row r="235" spans="1:20" x14ac:dyDescent="0.45">
      <c r="A235" s="162"/>
      <c r="B235" s="163"/>
      <c r="C235" s="163"/>
      <c r="D235" s="164"/>
      <c r="E235" s="165"/>
      <c r="F235" s="163"/>
      <c r="G235" s="163"/>
      <c r="H235" s="163"/>
      <c r="I235" s="163"/>
      <c r="J235" s="163"/>
      <c r="K235" s="163"/>
      <c r="L235" s="166"/>
      <c r="M235" s="60"/>
      <c r="N235" s="60"/>
      <c r="O235" s="60"/>
      <c r="P235" s="60"/>
      <c r="Q235" s="60"/>
      <c r="R235" s="60"/>
      <c r="S235" s="60"/>
      <c r="T235" s="60"/>
    </row>
    <row r="236" spans="1:20" x14ac:dyDescent="0.45">
      <c r="A236" s="162"/>
      <c r="B236" s="163"/>
      <c r="C236" s="163"/>
      <c r="D236" s="164"/>
      <c r="E236" s="165"/>
      <c r="F236" s="163"/>
      <c r="G236" s="163"/>
      <c r="H236" s="163"/>
      <c r="I236" s="163"/>
      <c r="J236" s="163"/>
      <c r="K236" s="163"/>
      <c r="L236" s="166"/>
      <c r="M236" s="60"/>
      <c r="N236" s="60"/>
      <c r="O236" s="60"/>
      <c r="P236" s="60"/>
      <c r="Q236" s="60"/>
      <c r="R236" s="60"/>
      <c r="S236" s="60"/>
      <c r="T236" s="60"/>
    </row>
    <row r="237" spans="1:20" x14ac:dyDescent="0.45">
      <c r="A237" s="162"/>
      <c r="B237" s="163"/>
      <c r="C237" s="163"/>
      <c r="D237" s="164"/>
      <c r="E237" s="165"/>
      <c r="F237" s="163"/>
      <c r="G237" s="163"/>
      <c r="H237" s="163"/>
      <c r="I237" s="163"/>
      <c r="J237" s="163"/>
      <c r="K237" s="163"/>
      <c r="L237" s="166"/>
      <c r="M237" s="60"/>
      <c r="N237" s="60"/>
      <c r="O237" s="60"/>
      <c r="P237" s="60"/>
      <c r="Q237" s="60"/>
      <c r="R237" s="60"/>
      <c r="S237" s="60"/>
      <c r="T237" s="60"/>
    </row>
    <row r="238" spans="1:20" x14ac:dyDescent="0.45">
      <c r="A238" s="162"/>
      <c r="B238" s="163"/>
      <c r="C238" s="163"/>
      <c r="D238" s="164"/>
      <c r="E238" s="165"/>
      <c r="F238" s="163"/>
      <c r="G238" s="163"/>
      <c r="H238" s="163"/>
      <c r="I238" s="163"/>
      <c r="J238" s="163"/>
      <c r="K238" s="163"/>
      <c r="L238" s="166"/>
      <c r="M238" s="60"/>
      <c r="N238" s="60"/>
      <c r="O238" s="60"/>
      <c r="P238" s="60"/>
      <c r="Q238" s="60"/>
      <c r="R238" s="60"/>
      <c r="S238" s="60"/>
      <c r="T238" s="60"/>
    </row>
    <row r="239" spans="1:20" x14ac:dyDescent="0.45">
      <c r="A239" s="162"/>
      <c r="B239" s="163"/>
      <c r="C239" s="163"/>
      <c r="D239" s="164"/>
      <c r="E239" s="165"/>
      <c r="F239" s="163"/>
      <c r="G239" s="163"/>
      <c r="H239" s="163"/>
      <c r="I239" s="163"/>
      <c r="J239" s="163"/>
      <c r="K239" s="163"/>
      <c r="L239" s="166"/>
      <c r="M239" s="60"/>
      <c r="N239" s="60"/>
      <c r="O239" s="60"/>
      <c r="P239" s="60"/>
      <c r="Q239" s="60"/>
      <c r="R239" s="60"/>
      <c r="S239" s="60"/>
      <c r="T239" s="60"/>
    </row>
    <row r="240" spans="1:20" x14ac:dyDescent="0.45">
      <c r="A240" s="162"/>
      <c r="B240" s="163"/>
      <c r="C240" s="163"/>
      <c r="D240" s="164"/>
      <c r="E240" s="165"/>
      <c r="F240" s="163"/>
      <c r="G240" s="163"/>
      <c r="H240" s="163"/>
      <c r="I240" s="163"/>
      <c r="J240" s="163"/>
      <c r="K240" s="163"/>
      <c r="L240" s="166"/>
      <c r="M240" s="60"/>
      <c r="N240" s="60"/>
      <c r="O240" s="60"/>
      <c r="P240" s="60"/>
      <c r="Q240" s="60"/>
      <c r="R240" s="60"/>
      <c r="S240" s="60"/>
      <c r="T240" s="60"/>
    </row>
    <row r="241" spans="1:20" x14ac:dyDescent="0.45">
      <c r="A241" s="162"/>
      <c r="B241" s="163"/>
      <c r="C241" s="163"/>
      <c r="D241" s="164"/>
      <c r="E241" s="165"/>
      <c r="F241" s="163"/>
      <c r="G241" s="163"/>
      <c r="H241" s="163"/>
      <c r="I241" s="163"/>
      <c r="J241" s="163"/>
      <c r="K241" s="163"/>
      <c r="L241" s="166"/>
      <c r="M241" s="60"/>
      <c r="N241" s="60"/>
      <c r="O241" s="60"/>
      <c r="P241" s="60"/>
      <c r="Q241" s="60"/>
      <c r="R241" s="60"/>
      <c r="S241" s="60"/>
      <c r="T241" s="60"/>
    </row>
    <row r="242" spans="1:20" x14ac:dyDescent="0.45">
      <c r="A242" s="162"/>
      <c r="B242" s="163"/>
      <c r="C242" s="163"/>
      <c r="D242" s="164"/>
      <c r="E242" s="165"/>
      <c r="F242" s="163"/>
      <c r="G242" s="163"/>
      <c r="H242" s="163"/>
      <c r="I242" s="163"/>
      <c r="J242" s="163"/>
      <c r="K242" s="163"/>
      <c r="L242" s="166"/>
      <c r="M242" s="60"/>
      <c r="N242" s="60"/>
      <c r="O242" s="60"/>
      <c r="P242" s="60"/>
      <c r="Q242" s="60"/>
      <c r="R242" s="60"/>
      <c r="S242" s="60"/>
      <c r="T242" s="60"/>
    </row>
    <row r="243" spans="1:20" x14ac:dyDescent="0.45">
      <c r="A243" s="162"/>
      <c r="B243" s="163"/>
      <c r="C243" s="163"/>
      <c r="D243" s="164"/>
      <c r="E243" s="165"/>
      <c r="F243" s="163"/>
      <c r="G243" s="163"/>
      <c r="H243" s="163"/>
      <c r="I243" s="163"/>
      <c r="J243" s="163"/>
      <c r="K243" s="163"/>
      <c r="L243" s="166"/>
      <c r="M243" s="60"/>
      <c r="N243" s="60"/>
      <c r="O243" s="60"/>
      <c r="P243" s="60"/>
      <c r="Q243" s="60"/>
      <c r="R243" s="60"/>
      <c r="S243" s="60"/>
      <c r="T243" s="60"/>
    </row>
    <row r="244" spans="1:20" x14ac:dyDescent="0.45">
      <c r="A244" s="162"/>
      <c r="B244" s="163"/>
      <c r="C244" s="163"/>
      <c r="D244" s="164"/>
      <c r="E244" s="165"/>
      <c r="F244" s="163"/>
      <c r="G244" s="163"/>
      <c r="H244" s="163"/>
      <c r="I244" s="163"/>
      <c r="J244" s="163"/>
      <c r="K244" s="163"/>
      <c r="L244" s="166"/>
      <c r="M244" s="60"/>
      <c r="N244" s="60"/>
      <c r="O244" s="60"/>
      <c r="P244" s="60"/>
      <c r="Q244" s="60"/>
      <c r="R244" s="60"/>
      <c r="S244" s="60"/>
      <c r="T244" s="60"/>
    </row>
    <row r="245" spans="1:20" x14ac:dyDescent="0.45">
      <c r="A245" s="162"/>
      <c r="B245" s="163"/>
      <c r="C245" s="163"/>
      <c r="D245" s="164"/>
      <c r="E245" s="165"/>
      <c r="F245" s="163"/>
      <c r="G245" s="163"/>
      <c r="H245" s="163"/>
      <c r="I245" s="163"/>
      <c r="J245" s="163"/>
      <c r="K245" s="163"/>
      <c r="L245" s="166"/>
      <c r="M245" s="60"/>
      <c r="N245" s="60"/>
      <c r="O245" s="60"/>
      <c r="P245" s="60"/>
      <c r="Q245" s="60"/>
      <c r="R245" s="60"/>
      <c r="S245" s="60"/>
      <c r="T245" s="60"/>
    </row>
    <row r="246" spans="1:20" x14ac:dyDescent="0.45">
      <c r="A246" s="162"/>
      <c r="B246" s="163"/>
      <c r="C246" s="163"/>
      <c r="D246" s="164"/>
      <c r="E246" s="165"/>
      <c r="F246" s="163"/>
      <c r="G246" s="163"/>
      <c r="H246" s="163"/>
      <c r="I246" s="163"/>
      <c r="J246" s="163"/>
      <c r="K246" s="163"/>
      <c r="L246" s="166"/>
      <c r="M246" s="60"/>
      <c r="N246" s="60"/>
      <c r="O246" s="60"/>
      <c r="P246" s="60"/>
      <c r="Q246" s="60"/>
      <c r="R246" s="60"/>
      <c r="S246" s="60"/>
      <c r="T246" s="60"/>
    </row>
    <row r="247" spans="1:20" x14ac:dyDescent="0.45">
      <c r="A247" s="162"/>
      <c r="B247" s="163"/>
      <c r="C247" s="163"/>
      <c r="D247" s="164"/>
      <c r="E247" s="165"/>
      <c r="F247" s="163"/>
      <c r="G247" s="163"/>
      <c r="H247" s="163"/>
      <c r="I247" s="163"/>
      <c r="J247" s="163"/>
      <c r="K247" s="163"/>
      <c r="L247" s="166"/>
      <c r="M247" s="60"/>
      <c r="N247" s="60"/>
      <c r="O247" s="60"/>
      <c r="P247" s="60"/>
      <c r="Q247" s="60"/>
      <c r="R247" s="60"/>
      <c r="S247" s="60"/>
      <c r="T247" s="60"/>
    </row>
    <row r="248" spans="1:20" x14ac:dyDescent="0.45">
      <c r="A248" s="162"/>
      <c r="B248" s="163"/>
      <c r="C248" s="163"/>
      <c r="D248" s="164"/>
      <c r="E248" s="165"/>
      <c r="F248" s="163"/>
      <c r="G248" s="163"/>
      <c r="H248" s="163"/>
      <c r="I248" s="163"/>
      <c r="J248" s="163"/>
      <c r="K248" s="163"/>
      <c r="L248" s="166"/>
      <c r="M248" s="60"/>
      <c r="N248" s="60"/>
      <c r="O248" s="60"/>
      <c r="P248" s="60"/>
      <c r="Q248" s="60"/>
      <c r="R248" s="60"/>
      <c r="S248" s="60"/>
      <c r="T248" s="60"/>
    </row>
    <row r="249" spans="1:20" x14ac:dyDescent="0.45">
      <c r="A249" s="162"/>
      <c r="B249" s="163"/>
      <c r="C249" s="163"/>
      <c r="D249" s="164"/>
      <c r="E249" s="165"/>
      <c r="F249" s="163"/>
      <c r="G249" s="163"/>
      <c r="H249" s="163"/>
      <c r="I249" s="163"/>
      <c r="J249" s="163"/>
      <c r="K249" s="163"/>
      <c r="L249" s="166"/>
      <c r="M249" s="60"/>
      <c r="N249" s="60"/>
      <c r="O249" s="60"/>
      <c r="P249" s="60"/>
      <c r="Q249" s="60"/>
      <c r="R249" s="60"/>
      <c r="S249" s="60"/>
      <c r="T249" s="60"/>
    </row>
    <row r="250" spans="1:20" x14ac:dyDescent="0.45">
      <c r="A250" s="162"/>
      <c r="B250" s="163"/>
      <c r="C250" s="163"/>
      <c r="D250" s="164"/>
      <c r="E250" s="165"/>
      <c r="F250" s="163"/>
      <c r="G250" s="163"/>
      <c r="H250" s="163"/>
      <c r="I250" s="163"/>
      <c r="J250" s="163"/>
      <c r="K250" s="163"/>
      <c r="L250" s="166"/>
      <c r="M250" s="60"/>
      <c r="N250" s="60"/>
      <c r="O250" s="60"/>
      <c r="P250" s="60"/>
      <c r="Q250" s="60"/>
      <c r="R250" s="60"/>
      <c r="S250" s="60"/>
      <c r="T250" s="60"/>
    </row>
    <row r="251" spans="1:20" x14ac:dyDescent="0.45">
      <c r="A251" s="162"/>
      <c r="B251" s="163"/>
      <c r="C251" s="163"/>
      <c r="D251" s="164"/>
      <c r="E251" s="165"/>
      <c r="F251" s="163"/>
      <c r="G251" s="163"/>
      <c r="H251" s="163"/>
      <c r="I251" s="163"/>
      <c r="J251" s="163"/>
      <c r="K251" s="163"/>
      <c r="L251" s="166"/>
      <c r="M251" s="60"/>
      <c r="N251" s="60"/>
      <c r="O251" s="60"/>
      <c r="P251" s="60"/>
      <c r="Q251" s="60"/>
      <c r="R251" s="60"/>
      <c r="S251" s="60"/>
      <c r="T251" s="60"/>
    </row>
    <row r="252" spans="1:20" x14ac:dyDescent="0.45">
      <c r="A252" s="162"/>
      <c r="B252" s="163"/>
      <c r="C252" s="163"/>
      <c r="D252" s="164"/>
      <c r="E252" s="165"/>
      <c r="F252" s="163"/>
      <c r="G252" s="163"/>
      <c r="H252" s="163"/>
      <c r="I252" s="163"/>
      <c r="J252" s="163"/>
      <c r="K252" s="163"/>
      <c r="L252" s="166"/>
      <c r="M252" s="60"/>
      <c r="N252" s="60"/>
      <c r="O252" s="60"/>
      <c r="P252" s="60"/>
      <c r="Q252" s="60"/>
      <c r="R252" s="60"/>
      <c r="S252" s="60"/>
      <c r="T252" s="60"/>
    </row>
    <row r="253" spans="1:20" x14ac:dyDescent="0.45">
      <c r="A253" s="162"/>
      <c r="B253" s="163"/>
      <c r="C253" s="163"/>
      <c r="D253" s="164"/>
      <c r="E253" s="165"/>
      <c r="F253" s="163"/>
      <c r="G253" s="163"/>
      <c r="H253" s="163"/>
      <c r="I253" s="163"/>
      <c r="J253" s="163"/>
      <c r="K253" s="163"/>
      <c r="L253" s="166"/>
      <c r="M253" s="60"/>
      <c r="N253" s="60"/>
      <c r="O253" s="60"/>
      <c r="P253" s="60"/>
      <c r="Q253" s="60"/>
      <c r="R253" s="60"/>
      <c r="S253" s="60"/>
      <c r="T253" s="60"/>
    </row>
    <row r="254" spans="1:20" x14ac:dyDescent="0.45">
      <c r="A254" s="162"/>
      <c r="B254" s="163"/>
      <c r="C254" s="163"/>
      <c r="D254" s="164"/>
      <c r="E254" s="165"/>
      <c r="F254" s="163"/>
      <c r="G254" s="163"/>
      <c r="H254" s="163"/>
      <c r="I254" s="163"/>
      <c r="J254" s="163"/>
      <c r="K254" s="163"/>
      <c r="L254" s="166"/>
      <c r="M254" s="60"/>
      <c r="N254" s="60"/>
      <c r="O254" s="60"/>
      <c r="P254" s="60"/>
      <c r="Q254" s="60"/>
      <c r="R254" s="60"/>
      <c r="S254" s="60"/>
      <c r="T254" s="60"/>
    </row>
    <row r="255" spans="1:20" x14ac:dyDescent="0.45">
      <c r="A255" s="162"/>
      <c r="B255" s="163"/>
      <c r="C255" s="163"/>
      <c r="D255" s="164"/>
      <c r="E255" s="165"/>
      <c r="F255" s="163"/>
      <c r="G255" s="163"/>
      <c r="H255" s="163"/>
      <c r="I255" s="163"/>
      <c r="J255" s="163"/>
      <c r="K255" s="163"/>
      <c r="L255" s="166"/>
      <c r="M255" s="60"/>
      <c r="N255" s="60"/>
      <c r="O255" s="60"/>
      <c r="P255" s="60"/>
      <c r="Q255" s="60"/>
      <c r="R255" s="60"/>
      <c r="S255" s="60"/>
      <c r="T255" s="60"/>
    </row>
    <row r="256" spans="1:20" x14ac:dyDescent="0.45">
      <c r="A256" s="162"/>
      <c r="B256" s="163"/>
      <c r="C256" s="163"/>
      <c r="D256" s="164"/>
      <c r="E256" s="165"/>
      <c r="F256" s="163"/>
      <c r="G256" s="163"/>
      <c r="H256" s="163"/>
      <c r="I256" s="163"/>
      <c r="J256" s="163"/>
      <c r="K256" s="163"/>
      <c r="L256" s="166"/>
      <c r="M256" s="60"/>
      <c r="N256" s="60"/>
      <c r="O256" s="60"/>
      <c r="P256" s="60"/>
      <c r="Q256" s="60"/>
      <c r="R256" s="60"/>
      <c r="S256" s="60"/>
      <c r="T256" s="60"/>
    </row>
    <row r="257" spans="1:20" x14ac:dyDescent="0.45">
      <c r="A257" s="162"/>
      <c r="B257" s="163"/>
      <c r="C257" s="163"/>
      <c r="D257" s="164"/>
      <c r="E257" s="165"/>
      <c r="F257" s="163"/>
      <c r="G257" s="163"/>
      <c r="H257" s="163"/>
      <c r="I257" s="163"/>
      <c r="J257" s="163"/>
      <c r="K257" s="163"/>
      <c r="L257" s="166"/>
      <c r="M257" s="60"/>
      <c r="N257" s="60"/>
      <c r="O257" s="60"/>
      <c r="P257" s="60"/>
      <c r="Q257" s="60"/>
      <c r="R257" s="60"/>
      <c r="S257" s="60"/>
      <c r="T257" s="60"/>
    </row>
    <row r="258" spans="1:20" x14ac:dyDescent="0.45">
      <c r="A258" s="162"/>
      <c r="B258" s="163"/>
      <c r="C258" s="163"/>
      <c r="D258" s="164"/>
      <c r="E258" s="165"/>
      <c r="F258" s="163"/>
      <c r="G258" s="163"/>
      <c r="H258" s="163"/>
      <c r="I258" s="163"/>
      <c r="J258" s="163"/>
      <c r="K258" s="163"/>
      <c r="L258" s="166"/>
      <c r="M258" s="60"/>
      <c r="N258" s="60"/>
      <c r="O258" s="60"/>
      <c r="P258" s="60"/>
      <c r="Q258" s="60"/>
      <c r="R258" s="60"/>
      <c r="S258" s="60"/>
      <c r="T258" s="60"/>
    </row>
    <row r="259" spans="1:20" x14ac:dyDescent="0.45">
      <c r="A259" s="162"/>
      <c r="B259" s="163"/>
      <c r="C259" s="163"/>
      <c r="D259" s="164"/>
      <c r="E259" s="165"/>
      <c r="F259" s="163"/>
      <c r="G259" s="163"/>
      <c r="H259" s="163"/>
      <c r="I259" s="163"/>
      <c r="J259" s="163"/>
      <c r="K259" s="163"/>
      <c r="L259" s="166"/>
      <c r="M259" s="60"/>
      <c r="N259" s="60"/>
      <c r="O259" s="60"/>
      <c r="P259" s="60"/>
      <c r="Q259" s="60"/>
      <c r="R259" s="60"/>
      <c r="S259" s="60"/>
      <c r="T259" s="60"/>
    </row>
    <row r="260" spans="1:20" x14ac:dyDescent="0.45">
      <c r="A260" s="162"/>
      <c r="B260" s="163"/>
      <c r="C260" s="163"/>
      <c r="D260" s="164"/>
      <c r="E260" s="165"/>
      <c r="F260" s="163"/>
      <c r="G260" s="163"/>
      <c r="H260" s="163"/>
      <c r="I260" s="163"/>
      <c r="J260" s="163"/>
      <c r="K260" s="163"/>
      <c r="L260" s="166"/>
      <c r="M260" s="60"/>
      <c r="N260" s="60"/>
      <c r="O260" s="60"/>
      <c r="P260" s="60"/>
      <c r="Q260" s="60"/>
      <c r="R260" s="60"/>
      <c r="S260" s="60"/>
      <c r="T260" s="60"/>
    </row>
    <row r="261" spans="1:20" x14ac:dyDescent="0.45">
      <c r="A261" s="162"/>
      <c r="B261" s="163"/>
      <c r="C261" s="163"/>
      <c r="D261" s="164"/>
      <c r="E261" s="165"/>
      <c r="F261" s="163"/>
      <c r="G261" s="163"/>
      <c r="H261" s="163"/>
      <c r="I261" s="163"/>
      <c r="J261" s="163"/>
      <c r="K261" s="163"/>
      <c r="L261" s="166"/>
      <c r="M261" s="60"/>
      <c r="N261" s="60"/>
      <c r="O261" s="60"/>
      <c r="P261" s="60"/>
      <c r="Q261" s="60"/>
      <c r="R261" s="60"/>
      <c r="S261" s="60"/>
      <c r="T261" s="60"/>
    </row>
    <row r="262" spans="1:20" x14ac:dyDescent="0.45">
      <c r="A262" s="162"/>
      <c r="B262" s="163"/>
      <c r="C262" s="163"/>
      <c r="D262" s="164"/>
      <c r="E262" s="165"/>
      <c r="F262" s="163"/>
      <c r="G262" s="163"/>
      <c r="H262" s="163"/>
      <c r="I262" s="163"/>
      <c r="J262" s="163"/>
      <c r="K262" s="163"/>
      <c r="L262" s="166"/>
      <c r="M262" s="60"/>
      <c r="N262" s="60"/>
      <c r="O262" s="60"/>
      <c r="P262" s="60"/>
      <c r="Q262" s="60"/>
      <c r="R262" s="60"/>
      <c r="S262" s="60"/>
      <c r="T262" s="60"/>
    </row>
    <row r="263" spans="1:20" x14ac:dyDescent="0.45">
      <c r="A263" s="162"/>
      <c r="B263" s="163"/>
      <c r="C263" s="163"/>
      <c r="D263" s="164"/>
      <c r="E263" s="165"/>
      <c r="F263" s="163"/>
      <c r="G263" s="163"/>
      <c r="H263" s="163"/>
      <c r="I263" s="163"/>
      <c r="J263" s="163"/>
      <c r="K263" s="163"/>
      <c r="L263" s="166"/>
      <c r="M263" s="60"/>
      <c r="N263" s="60"/>
      <c r="O263" s="60"/>
      <c r="P263" s="60"/>
      <c r="Q263" s="60"/>
      <c r="R263" s="60"/>
      <c r="S263" s="60"/>
      <c r="T263" s="60"/>
    </row>
    <row r="264" spans="1:20" x14ac:dyDescent="0.45">
      <c r="A264" s="162"/>
      <c r="B264" s="163"/>
      <c r="C264" s="163"/>
      <c r="D264" s="164"/>
      <c r="E264" s="165"/>
      <c r="F264" s="163"/>
      <c r="G264" s="163"/>
      <c r="H264" s="163"/>
      <c r="I264" s="163"/>
      <c r="J264" s="163"/>
      <c r="K264" s="163"/>
      <c r="L264" s="166"/>
      <c r="M264" s="60"/>
      <c r="N264" s="60"/>
      <c r="O264" s="60"/>
      <c r="P264" s="60"/>
      <c r="Q264" s="60"/>
      <c r="R264" s="60"/>
      <c r="S264" s="60"/>
      <c r="T264" s="60"/>
    </row>
    <row r="265" spans="1:20" x14ac:dyDescent="0.45">
      <c r="A265" s="162"/>
      <c r="B265" s="163"/>
      <c r="C265" s="163"/>
      <c r="D265" s="164"/>
      <c r="E265" s="165"/>
      <c r="F265" s="163"/>
      <c r="G265" s="163"/>
      <c r="H265" s="163"/>
      <c r="I265" s="163"/>
      <c r="J265" s="163"/>
      <c r="K265" s="163"/>
      <c r="L265" s="166"/>
      <c r="M265" s="60"/>
      <c r="N265" s="60"/>
      <c r="O265" s="60"/>
      <c r="P265" s="60"/>
      <c r="Q265" s="60"/>
      <c r="R265" s="60"/>
      <c r="S265" s="60"/>
      <c r="T265" s="60"/>
    </row>
    <row r="266" spans="1:20" x14ac:dyDescent="0.45">
      <c r="A266" s="162"/>
      <c r="B266" s="163"/>
      <c r="C266" s="163"/>
      <c r="D266" s="164"/>
      <c r="E266" s="165"/>
      <c r="F266" s="163"/>
      <c r="G266" s="163"/>
      <c r="H266" s="163"/>
      <c r="I266" s="163"/>
      <c r="J266" s="163"/>
      <c r="K266" s="163"/>
      <c r="L266" s="166"/>
      <c r="M266" s="60"/>
      <c r="N266" s="60"/>
      <c r="O266" s="60"/>
      <c r="P266" s="60"/>
      <c r="Q266" s="60"/>
      <c r="R266" s="60"/>
      <c r="S266" s="60"/>
      <c r="T266" s="60"/>
    </row>
    <row r="267" spans="1:20" x14ac:dyDescent="0.45">
      <c r="A267" s="162"/>
      <c r="B267" s="163"/>
      <c r="C267" s="163"/>
      <c r="D267" s="164"/>
      <c r="E267" s="165"/>
      <c r="F267" s="163"/>
      <c r="G267" s="163"/>
      <c r="H267" s="163"/>
      <c r="I267" s="163"/>
      <c r="J267" s="163"/>
      <c r="K267" s="163"/>
      <c r="L267" s="166"/>
      <c r="M267" s="60"/>
      <c r="N267" s="60"/>
      <c r="O267" s="60"/>
      <c r="P267" s="60"/>
      <c r="Q267" s="60"/>
      <c r="R267" s="60"/>
      <c r="S267" s="60"/>
      <c r="T267" s="60"/>
    </row>
    <row r="268" spans="1:20" x14ac:dyDescent="0.45">
      <c r="A268" s="162"/>
      <c r="B268" s="163"/>
      <c r="C268" s="163"/>
      <c r="D268" s="164"/>
      <c r="E268" s="165"/>
      <c r="F268" s="163"/>
      <c r="G268" s="163"/>
      <c r="H268" s="163"/>
      <c r="I268" s="163"/>
      <c r="J268" s="163"/>
      <c r="K268" s="163"/>
      <c r="L268" s="166"/>
      <c r="M268" s="60"/>
      <c r="N268" s="60"/>
      <c r="O268" s="60"/>
      <c r="P268" s="60"/>
      <c r="Q268" s="60"/>
      <c r="R268" s="124">
        <f>R45-R47</f>
        <v>0</v>
      </c>
      <c r="S268" s="60" t="s">
        <v>226</v>
      </c>
      <c r="T268" s="60"/>
    </row>
    <row r="269" spans="1:20" x14ac:dyDescent="0.45">
      <c r="A269" s="162"/>
      <c r="B269" s="163"/>
      <c r="C269" s="163"/>
      <c r="D269" s="164"/>
      <c r="E269" s="165"/>
      <c r="F269" s="163"/>
      <c r="G269" s="163"/>
      <c r="H269" s="163"/>
      <c r="I269" s="163"/>
      <c r="J269" s="163"/>
      <c r="K269" s="163"/>
      <c r="L269" s="166"/>
      <c r="M269" s="60"/>
      <c r="N269" s="60"/>
      <c r="O269" s="60"/>
      <c r="P269" s="60"/>
      <c r="Q269" s="60"/>
      <c r="R269" s="60"/>
      <c r="S269" s="60"/>
      <c r="T269" s="60"/>
    </row>
    <row r="270" spans="1:20" x14ac:dyDescent="0.45">
      <c r="A270" s="162"/>
      <c r="B270" s="163"/>
      <c r="C270" s="163"/>
      <c r="D270" s="164"/>
      <c r="E270" s="165"/>
      <c r="F270" s="163"/>
      <c r="G270" s="163"/>
      <c r="H270" s="163"/>
      <c r="I270" s="163"/>
      <c r="J270" s="163"/>
      <c r="K270" s="163"/>
      <c r="L270" s="166"/>
      <c r="M270" s="60"/>
      <c r="N270" s="60"/>
      <c r="O270" s="60"/>
      <c r="P270" s="60"/>
      <c r="Q270" s="60"/>
      <c r="R270" s="124"/>
      <c r="S270" s="60"/>
    </row>
    <row r="271" spans="1:20" x14ac:dyDescent="0.45">
      <c r="A271" s="162"/>
      <c r="B271" s="163"/>
      <c r="C271" s="163"/>
      <c r="D271" s="164"/>
      <c r="E271" s="165"/>
      <c r="F271" s="163"/>
      <c r="G271" s="163"/>
      <c r="H271" s="163"/>
      <c r="I271" s="163"/>
      <c r="J271" s="163"/>
      <c r="K271" s="163"/>
      <c r="L271" s="166"/>
      <c r="M271" s="60"/>
      <c r="N271" s="60"/>
      <c r="O271" s="60"/>
      <c r="P271" s="60"/>
      <c r="Q271" s="60"/>
      <c r="R271" s="60"/>
      <c r="S271" s="60"/>
    </row>
    <row r="272" spans="1:20" x14ac:dyDescent="0.45">
      <c r="A272" s="162"/>
      <c r="B272" s="163"/>
      <c r="C272" s="163"/>
      <c r="D272" s="164"/>
      <c r="E272" s="165"/>
      <c r="F272" s="163"/>
      <c r="G272" s="163"/>
      <c r="H272" s="163"/>
      <c r="I272" s="163"/>
      <c r="J272" s="163"/>
      <c r="K272" s="163"/>
      <c r="L272" s="166"/>
      <c r="M272" s="60"/>
      <c r="N272" s="60"/>
      <c r="O272" s="60"/>
      <c r="P272" s="60"/>
      <c r="Q272" s="60"/>
      <c r="R272" s="60"/>
      <c r="S272" s="60"/>
    </row>
    <row r="273" spans="1:19" x14ac:dyDescent="0.45">
      <c r="A273" s="162"/>
      <c r="B273" s="163"/>
      <c r="C273" s="163"/>
      <c r="D273" s="164"/>
      <c r="E273" s="165"/>
      <c r="F273" s="163"/>
      <c r="G273" s="163"/>
      <c r="H273" s="163"/>
      <c r="I273" s="163"/>
      <c r="J273" s="163"/>
      <c r="K273" s="163"/>
      <c r="L273" s="166"/>
      <c r="M273" s="60"/>
      <c r="N273" s="60"/>
      <c r="O273" s="60"/>
      <c r="P273" s="60"/>
      <c r="Q273" s="60"/>
      <c r="R273" s="60"/>
      <c r="S273" s="60"/>
    </row>
    <row r="274" spans="1:19" x14ac:dyDescent="0.45">
      <c r="A274" s="162"/>
      <c r="B274" s="163"/>
      <c r="C274" s="163"/>
      <c r="D274" s="164"/>
      <c r="E274" s="165"/>
      <c r="F274" s="163"/>
      <c r="G274" s="163"/>
      <c r="H274" s="163"/>
      <c r="I274" s="163"/>
      <c r="J274" s="163"/>
      <c r="K274" s="163"/>
      <c r="L274" s="166"/>
      <c r="M274" s="60"/>
      <c r="N274" s="60"/>
      <c r="O274" s="60"/>
      <c r="P274" s="60"/>
      <c r="Q274" s="60"/>
      <c r="R274" s="60"/>
      <c r="S274" s="60"/>
    </row>
    <row r="275" spans="1:19" x14ac:dyDescent="0.45">
      <c r="A275" s="168"/>
      <c r="B275" s="169"/>
      <c r="C275" s="169"/>
      <c r="D275" s="170"/>
      <c r="E275" s="169"/>
      <c r="F275" s="169"/>
      <c r="G275" s="169"/>
      <c r="H275" s="169"/>
      <c r="I275" s="169"/>
      <c r="J275" s="169"/>
      <c r="K275" s="169"/>
      <c r="L275" s="171"/>
      <c r="M275" s="60"/>
      <c r="N275" s="60"/>
    </row>
    <row r="276" spans="1:19" x14ac:dyDescent="0.45">
      <c r="A276" s="162"/>
      <c r="B276" s="163"/>
      <c r="C276" s="163"/>
      <c r="D276" s="172"/>
      <c r="E276" s="173"/>
      <c r="F276" s="163"/>
      <c r="G276" s="163"/>
      <c r="H276" s="163"/>
      <c r="I276" s="163"/>
      <c r="J276" s="163"/>
      <c r="K276" s="163"/>
      <c r="L276" s="166"/>
      <c r="M276" s="60"/>
    </row>
    <row r="277" spans="1:19" x14ac:dyDescent="0.45">
      <c r="A277" s="162"/>
      <c r="B277" s="163"/>
      <c r="C277" s="163"/>
      <c r="D277" s="172"/>
      <c r="E277" s="173"/>
      <c r="F277" s="163"/>
      <c r="G277" s="163"/>
      <c r="H277" s="163"/>
      <c r="I277" s="163"/>
      <c r="J277" s="163"/>
      <c r="K277" s="163"/>
      <c r="L277" s="166"/>
    </row>
    <row r="278" spans="1:19" x14ac:dyDescent="0.45">
      <c r="A278" s="162"/>
      <c r="B278" s="163"/>
      <c r="C278" s="163"/>
      <c r="D278" s="172"/>
      <c r="E278" s="165"/>
      <c r="F278" s="163"/>
      <c r="G278" s="163"/>
      <c r="H278" s="163"/>
      <c r="I278" s="163"/>
      <c r="J278" s="163"/>
      <c r="K278" s="163"/>
      <c r="L278" s="166"/>
    </row>
    <row r="279" spans="1:19" x14ac:dyDescent="0.45">
      <c r="A279" s="162"/>
      <c r="B279" s="163"/>
      <c r="C279" s="163"/>
      <c r="D279" s="172"/>
      <c r="E279" s="165"/>
      <c r="F279" s="163"/>
      <c r="G279" s="163"/>
      <c r="H279" s="163"/>
      <c r="I279" s="163"/>
      <c r="J279" s="163"/>
      <c r="K279" s="163"/>
      <c r="L279" s="166"/>
    </row>
    <row r="280" spans="1:19" x14ac:dyDescent="0.45">
      <c r="A280" s="162"/>
      <c r="B280" s="163"/>
      <c r="C280" s="163"/>
      <c r="D280" s="172"/>
      <c r="E280" s="165"/>
      <c r="F280" s="163"/>
      <c r="G280" s="163"/>
      <c r="H280" s="163"/>
      <c r="I280" s="163"/>
      <c r="J280" s="163"/>
      <c r="K280" s="163"/>
      <c r="L280" s="166"/>
    </row>
    <row r="281" spans="1:19" x14ac:dyDescent="0.45">
      <c r="A281" s="162"/>
      <c r="B281" s="163"/>
      <c r="C281" s="163"/>
      <c r="D281" s="172"/>
      <c r="E281" s="165"/>
      <c r="F281" s="163"/>
      <c r="G281" s="163"/>
      <c r="H281" s="163"/>
      <c r="I281" s="163"/>
      <c r="J281" s="163"/>
      <c r="K281" s="163"/>
      <c r="L281" s="166"/>
    </row>
    <row r="282" spans="1:19" x14ac:dyDescent="0.45">
      <c r="A282" s="162"/>
      <c r="B282" s="163"/>
      <c r="C282" s="163"/>
      <c r="D282" s="172"/>
      <c r="E282" s="165"/>
      <c r="F282" s="163"/>
      <c r="G282" s="163"/>
      <c r="H282" s="163"/>
      <c r="I282" s="163"/>
      <c r="J282" s="163"/>
      <c r="K282" s="163"/>
      <c r="L282" s="166"/>
    </row>
    <row r="283" spans="1:19" x14ac:dyDescent="0.45">
      <c r="A283" s="162"/>
      <c r="B283" s="163"/>
      <c r="C283" s="163"/>
      <c r="D283" s="172"/>
      <c r="E283" s="165"/>
      <c r="F283" s="163"/>
      <c r="G283" s="163"/>
      <c r="H283" s="163"/>
      <c r="I283" s="163"/>
      <c r="J283" s="163"/>
      <c r="K283" s="163"/>
      <c r="L283" s="166"/>
    </row>
    <row r="284" spans="1:19" x14ac:dyDescent="0.45">
      <c r="A284" s="162"/>
      <c r="B284" s="163"/>
      <c r="C284" s="163"/>
      <c r="D284" s="172"/>
      <c r="E284" s="165"/>
      <c r="F284" s="163"/>
      <c r="G284" s="163"/>
      <c r="H284" s="163"/>
      <c r="I284" s="163"/>
      <c r="J284" s="163"/>
      <c r="K284" s="163"/>
      <c r="L284" s="166"/>
    </row>
    <row r="285" spans="1:19" x14ac:dyDescent="0.45">
      <c r="A285" s="162"/>
      <c r="B285" s="163"/>
      <c r="C285" s="163"/>
      <c r="D285" s="172"/>
      <c r="E285" s="165"/>
      <c r="F285" s="163"/>
      <c r="G285" s="163"/>
      <c r="H285" s="163"/>
      <c r="I285" s="163"/>
      <c r="J285" s="163"/>
      <c r="K285" s="163"/>
      <c r="L285" s="166"/>
    </row>
    <row r="286" spans="1:19" x14ac:dyDescent="0.45">
      <c r="A286" s="162"/>
      <c r="B286" s="163"/>
      <c r="C286" s="163"/>
      <c r="D286" s="172"/>
      <c r="E286" s="165"/>
      <c r="F286" s="163"/>
      <c r="G286" s="163"/>
      <c r="H286" s="163"/>
      <c r="I286" s="163"/>
      <c r="J286" s="163"/>
      <c r="K286" s="163"/>
      <c r="L286" s="166"/>
    </row>
    <row r="287" spans="1:19" x14ac:dyDescent="0.45">
      <c r="A287" s="162"/>
      <c r="B287" s="163"/>
      <c r="C287" s="163"/>
      <c r="D287" s="172"/>
      <c r="E287" s="165"/>
      <c r="F287" s="163"/>
      <c r="G287" s="163"/>
      <c r="H287" s="163"/>
      <c r="I287" s="163"/>
      <c r="J287" s="163"/>
      <c r="K287" s="163"/>
      <c r="L287" s="166"/>
    </row>
    <row r="288" spans="1:19" x14ac:dyDescent="0.45">
      <c r="A288" s="162"/>
      <c r="B288" s="163"/>
      <c r="C288" s="163"/>
      <c r="D288" s="172"/>
      <c r="E288" s="165"/>
      <c r="F288" s="163"/>
      <c r="G288" s="163"/>
      <c r="H288" s="163"/>
      <c r="I288" s="163"/>
      <c r="J288" s="163"/>
      <c r="K288" s="163"/>
      <c r="L288" s="166"/>
    </row>
    <row r="289" spans="1:12" x14ac:dyDescent="0.45">
      <c r="A289" s="162"/>
      <c r="B289" s="163"/>
      <c r="C289" s="163"/>
      <c r="D289" s="172"/>
      <c r="E289" s="165"/>
      <c r="F289" s="163"/>
      <c r="G289" s="163"/>
      <c r="H289" s="163"/>
      <c r="I289" s="163"/>
      <c r="J289" s="163"/>
      <c r="K289" s="163"/>
      <c r="L289" s="166"/>
    </row>
    <row r="290" spans="1:12" x14ac:dyDescent="0.45">
      <c r="A290" s="162"/>
      <c r="B290" s="163"/>
      <c r="C290" s="163"/>
      <c r="D290" s="172"/>
      <c r="E290" s="165"/>
      <c r="F290" s="163"/>
      <c r="G290" s="163"/>
      <c r="H290" s="163"/>
      <c r="I290" s="163"/>
      <c r="J290" s="163"/>
      <c r="K290" s="163"/>
      <c r="L290" s="166"/>
    </row>
    <row r="291" spans="1:12" x14ac:dyDescent="0.45">
      <c r="A291" s="162"/>
      <c r="B291" s="163"/>
      <c r="C291" s="163"/>
      <c r="D291" s="172"/>
      <c r="E291" s="165"/>
      <c r="F291" s="163"/>
      <c r="G291" s="163"/>
      <c r="H291" s="163"/>
      <c r="I291" s="163"/>
      <c r="J291" s="163"/>
      <c r="K291" s="163"/>
      <c r="L291" s="166"/>
    </row>
    <row r="292" spans="1:12" x14ac:dyDescent="0.45">
      <c r="A292" s="162"/>
      <c r="B292" s="163"/>
      <c r="C292" s="163"/>
      <c r="D292" s="172"/>
      <c r="E292" s="165"/>
      <c r="F292" s="163"/>
      <c r="G292" s="163"/>
      <c r="H292" s="163"/>
      <c r="I292" s="163"/>
      <c r="J292" s="163"/>
      <c r="K292" s="163"/>
      <c r="L292" s="166"/>
    </row>
    <row r="293" spans="1:12" x14ac:dyDescent="0.45">
      <c r="A293" s="162"/>
      <c r="B293" s="163"/>
      <c r="C293" s="163"/>
      <c r="D293" s="172"/>
      <c r="E293" s="165"/>
      <c r="F293" s="163"/>
      <c r="G293" s="163"/>
      <c r="H293" s="163"/>
      <c r="I293" s="163"/>
      <c r="J293" s="163"/>
      <c r="K293" s="163"/>
      <c r="L293" s="166"/>
    </row>
    <row r="294" spans="1:12" x14ac:dyDescent="0.45">
      <c r="A294" s="162"/>
      <c r="B294" s="163"/>
      <c r="C294" s="163"/>
      <c r="D294" s="172"/>
      <c r="E294" s="165"/>
      <c r="F294" s="163"/>
      <c r="G294" s="163"/>
      <c r="H294" s="163"/>
      <c r="I294" s="163"/>
      <c r="J294" s="163"/>
      <c r="K294" s="163"/>
      <c r="L294" s="166"/>
    </row>
    <row r="295" spans="1:12" x14ac:dyDescent="0.45">
      <c r="A295" s="162"/>
      <c r="B295" s="163"/>
      <c r="C295" s="163"/>
      <c r="D295" s="172"/>
      <c r="E295" s="165"/>
      <c r="F295" s="163"/>
      <c r="G295" s="163"/>
      <c r="H295" s="163"/>
      <c r="I295" s="163"/>
      <c r="J295" s="163"/>
      <c r="K295" s="163"/>
      <c r="L295" s="166"/>
    </row>
    <row r="296" spans="1:12" x14ac:dyDescent="0.45">
      <c r="A296" s="162"/>
      <c r="B296" s="163"/>
      <c r="C296" s="163"/>
      <c r="D296" s="172"/>
      <c r="E296" s="165"/>
      <c r="F296" s="163"/>
      <c r="G296" s="163"/>
      <c r="H296" s="163"/>
      <c r="I296" s="163"/>
      <c r="J296" s="163"/>
      <c r="K296" s="163"/>
      <c r="L296" s="166"/>
    </row>
    <row r="297" spans="1:12" x14ac:dyDescent="0.45">
      <c r="A297" s="162"/>
      <c r="B297" s="163"/>
      <c r="C297" s="163"/>
      <c r="D297" s="172"/>
      <c r="E297" s="165"/>
      <c r="F297" s="163"/>
      <c r="G297" s="163"/>
      <c r="H297" s="163"/>
      <c r="I297" s="163"/>
      <c r="J297" s="163"/>
      <c r="K297" s="163"/>
      <c r="L297" s="166"/>
    </row>
    <row r="298" spans="1:12" x14ac:dyDescent="0.45">
      <c r="A298" s="162"/>
      <c r="B298" s="163"/>
      <c r="C298" s="163"/>
      <c r="D298" s="172"/>
      <c r="E298" s="165"/>
      <c r="F298" s="163"/>
      <c r="G298" s="163"/>
      <c r="H298" s="163"/>
      <c r="I298" s="163"/>
      <c r="J298" s="163"/>
      <c r="K298" s="163"/>
      <c r="L298" s="166"/>
    </row>
    <row r="299" spans="1:12" x14ac:dyDescent="0.45">
      <c r="A299" s="162"/>
      <c r="B299" s="163"/>
      <c r="C299" s="163"/>
      <c r="D299" s="172"/>
      <c r="E299" s="165"/>
      <c r="F299" s="163"/>
      <c r="G299" s="163"/>
      <c r="H299" s="163"/>
      <c r="I299" s="163"/>
      <c r="J299" s="163"/>
      <c r="K299" s="163"/>
      <c r="L299" s="166"/>
    </row>
    <row r="300" spans="1:12" x14ac:dyDescent="0.45">
      <c r="A300" s="162"/>
      <c r="B300" s="163"/>
      <c r="C300" s="163"/>
      <c r="D300" s="172"/>
      <c r="E300" s="165"/>
      <c r="F300" s="163"/>
      <c r="G300" s="163"/>
      <c r="H300" s="163"/>
      <c r="I300" s="163"/>
      <c r="J300" s="163"/>
      <c r="K300" s="163"/>
      <c r="L300" s="166"/>
    </row>
    <row r="301" spans="1:12" x14ac:dyDescent="0.45">
      <c r="A301" s="162"/>
      <c r="B301" s="163"/>
      <c r="C301" s="163"/>
      <c r="D301" s="172"/>
      <c r="E301" s="165"/>
      <c r="F301" s="163"/>
      <c r="G301" s="163"/>
      <c r="H301" s="163"/>
      <c r="I301" s="163"/>
      <c r="J301" s="163"/>
      <c r="K301" s="163"/>
      <c r="L301" s="166"/>
    </row>
    <row r="302" spans="1:12" x14ac:dyDescent="0.45">
      <c r="A302" s="162"/>
      <c r="B302" s="163"/>
      <c r="C302" s="163"/>
      <c r="D302" s="172"/>
      <c r="E302" s="165"/>
      <c r="F302" s="163"/>
      <c r="G302" s="163"/>
      <c r="H302" s="163"/>
      <c r="I302" s="163"/>
      <c r="J302" s="163"/>
      <c r="K302" s="163"/>
      <c r="L302" s="166"/>
    </row>
    <row r="303" spans="1:12" x14ac:dyDescent="0.45">
      <c r="A303" s="162"/>
      <c r="B303" s="163"/>
      <c r="C303" s="163"/>
      <c r="D303" s="172"/>
      <c r="E303" s="165"/>
      <c r="F303" s="163"/>
      <c r="G303" s="163"/>
      <c r="H303" s="163"/>
      <c r="I303" s="163"/>
      <c r="J303" s="163"/>
      <c r="K303" s="163"/>
      <c r="L303" s="166"/>
    </row>
    <row r="304" spans="1:12" x14ac:dyDescent="0.45">
      <c r="A304" s="162"/>
      <c r="B304" s="163"/>
      <c r="C304" s="163"/>
      <c r="D304" s="172"/>
      <c r="E304" s="165"/>
      <c r="F304" s="163"/>
      <c r="G304" s="163"/>
      <c r="H304" s="163"/>
      <c r="I304" s="163"/>
      <c r="J304" s="163"/>
      <c r="K304" s="163"/>
      <c r="L304" s="166"/>
    </row>
    <row r="305" spans="1:12" x14ac:dyDescent="0.45">
      <c r="A305" s="162"/>
      <c r="B305" s="163"/>
      <c r="C305" s="163"/>
      <c r="D305" s="172"/>
      <c r="E305" s="165"/>
      <c r="F305" s="163"/>
      <c r="G305" s="163"/>
      <c r="H305" s="163"/>
      <c r="I305" s="163"/>
      <c r="J305" s="163"/>
      <c r="K305" s="163"/>
      <c r="L305" s="166"/>
    </row>
    <row r="306" spans="1:12" x14ac:dyDescent="0.45">
      <c r="A306" s="162"/>
      <c r="B306" s="163"/>
      <c r="C306" s="163"/>
      <c r="D306" s="172"/>
      <c r="E306" s="165"/>
      <c r="F306" s="163"/>
      <c r="G306" s="163"/>
      <c r="H306" s="163"/>
      <c r="I306" s="163"/>
      <c r="J306" s="163"/>
      <c r="K306" s="163"/>
      <c r="L306" s="166"/>
    </row>
    <row r="307" spans="1:12" x14ac:dyDescent="0.45">
      <c r="A307" s="162"/>
      <c r="B307" s="163"/>
      <c r="C307" s="163"/>
      <c r="D307" s="172"/>
      <c r="E307" s="165"/>
      <c r="F307" s="163"/>
      <c r="G307" s="163"/>
      <c r="H307" s="163"/>
      <c r="I307" s="163"/>
      <c r="J307" s="163"/>
      <c r="K307" s="163"/>
      <c r="L307" s="166"/>
    </row>
    <row r="308" spans="1:12" x14ac:dyDescent="0.45">
      <c r="E308" s="1"/>
    </row>
    <row r="309" spans="1:12" x14ac:dyDescent="0.45">
      <c r="E309" s="1"/>
    </row>
    <row r="310" spans="1:12" x14ac:dyDescent="0.45">
      <c r="E310" s="1"/>
    </row>
    <row r="311" spans="1:12" x14ac:dyDescent="0.45">
      <c r="E311" s="1"/>
    </row>
    <row r="312" spans="1:12" x14ac:dyDescent="0.45">
      <c r="E312" s="1"/>
    </row>
    <row r="313" spans="1:12" x14ac:dyDescent="0.45">
      <c r="E313" s="1"/>
    </row>
    <row r="314" spans="1:12" x14ac:dyDescent="0.45">
      <c r="E314" s="1"/>
    </row>
    <row r="315" spans="1:12" x14ac:dyDescent="0.45">
      <c r="E315" s="1"/>
    </row>
    <row r="316" spans="1:12" x14ac:dyDescent="0.45">
      <c r="E316" s="1"/>
    </row>
    <row r="317" spans="1:12" x14ac:dyDescent="0.45">
      <c r="E317" s="1"/>
    </row>
    <row r="318" spans="1:12" x14ac:dyDescent="0.45">
      <c r="E318" s="1"/>
    </row>
    <row r="319" spans="1:12" x14ac:dyDescent="0.45">
      <c r="E319" s="1"/>
    </row>
    <row r="320" spans="1:12" x14ac:dyDescent="0.45">
      <c r="E320" s="1"/>
    </row>
    <row r="321" spans="5:5" x14ac:dyDescent="0.45">
      <c r="E321" s="1"/>
    </row>
    <row r="322" spans="5:5" x14ac:dyDescent="0.45">
      <c r="E322" s="1"/>
    </row>
    <row r="323" spans="5:5" x14ac:dyDescent="0.45">
      <c r="E323" s="1"/>
    </row>
    <row r="324" spans="5:5" x14ac:dyDescent="0.45">
      <c r="E324" s="1"/>
    </row>
    <row r="325" spans="5:5" x14ac:dyDescent="0.45">
      <c r="E325" s="1"/>
    </row>
    <row r="326" spans="5:5" x14ac:dyDescent="0.45">
      <c r="E326" s="1"/>
    </row>
    <row r="327" spans="5:5" x14ac:dyDescent="0.45">
      <c r="E327" s="1"/>
    </row>
    <row r="328" spans="5:5" x14ac:dyDescent="0.45">
      <c r="E328" s="1"/>
    </row>
    <row r="329" spans="5:5" x14ac:dyDescent="0.45">
      <c r="E329" s="1"/>
    </row>
    <row r="330" spans="5:5" x14ac:dyDescent="0.45">
      <c r="E330" s="1"/>
    </row>
    <row r="331" spans="5:5" x14ac:dyDescent="0.45">
      <c r="E331" s="1"/>
    </row>
    <row r="332" spans="5:5" x14ac:dyDescent="0.45">
      <c r="E332" s="1"/>
    </row>
    <row r="333" spans="5:5" x14ac:dyDescent="0.45">
      <c r="E333" s="1"/>
    </row>
    <row r="334" spans="5:5" x14ac:dyDescent="0.45">
      <c r="E334" s="1"/>
    </row>
    <row r="335" spans="5:5" x14ac:dyDescent="0.45">
      <c r="E335" s="1"/>
    </row>
    <row r="336" spans="5:5" x14ac:dyDescent="0.45">
      <c r="E336" s="1"/>
    </row>
    <row r="337" spans="5:5" x14ac:dyDescent="0.45">
      <c r="E337" s="1"/>
    </row>
    <row r="338" spans="5:5" x14ac:dyDescent="0.45">
      <c r="E338" s="1"/>
    </row>
    <row r="339" spans="5:5" x14ac:dyDescent="0.45">
      <c r="E339" s="1"/>
    </row>
  </sheetData>
  <sheetProtection algorithmName="SHA-512" hashValue="01w64oLn4ePkCdlJWkJldqNdY0GibSPlYuQu1tl5/YKsoP3DLV7/And6j5UJ4aSf5luZ6bptlkAWxL1AwJQH6g==" saltValue="g0Ci5XJQSo/BWfEbyfzWvA==" spinCount="100000" sheet="1" objects="1" scenarios="1"/>
  <mergeCells count="2">
    <mergeCell ref="D7:E7"/>
    <mergeCell ref="D8:D9"/>
  </mergeCells>
  <phoneticPr fontId="21" type="noConversion"/>
  <conditionalFormatting sqref="F19:F274">
    <cfRule type="expression" dxfId="89" priority="4">
      <formula>AND($A19="Waste-in",$F19="Recovered resource")</formula>
    </cfRule>
    <cfRule type="expression" dxfId="88" priority="8">
      <formula>AND($E19="Not levied",$F19="Temporary Storage (disposal)")</formula>
    </cfRule>
    <cfRule type="expression" dxfId="87" priority="9">
      <formula>AND($E19="Not levied",$F19="Disposal")</formula>
    </cfRule>
    <cfRule type="expression" dxfId="86" priority="1">
      <formula>AND($A19="Temporary Storage (material won onsite)",$F19="Operational use")</formula>
    </cfRule>
  </conditionalFormatting>
  <conditionalFormatting sqref="G19:G274">
    <cfRule type="expression" dxfId="85" priority="10">
      <formula>AND($F19="Temporary Storage (resource recovery)")</formula>
    </cfRule>
    <cfRule type="expression" dxfId="84" priority="11">
      <formula>AND($F19="Recovered resource")</formula>
    </cfRule>
  </conditionalFormatting>
  <conditionalFormatting sqref="J19:J274">
    <cfRule type="expression" dxfId="83" priority="15">
      <formula>AND($F19="Temporary Storage (operational use)")</formula>
    </cfRule>
    <cfRule type="expression" dxfId="82" priority="27">
      <formula>AND($F19="Operational use")</formula>
    </cfRule>
  </conditionalFormatting>
  <conditionalFormatting sqref="E19:E274">
    <cfRule type="expression" dxfId="81" priority="6">
      <formula>AND($A19="Waste-in",$E19="Allowable rebate claim")</formula>
    </cfRule>
    <cfRule type="expression" dxfId="80" priority="7">
      <formula>AND($J19="Cover material",$E19="Allowable rebate claim")</formula>
    </cfRule>
  </conditionalFormatting>
  <conditionalFormatting sqref="L19:L274">
    <cfRule type="expression" dxfId="79" priority="29">
      <formula>AND($E19&lt;&gt;"Not levied",$F19="Operational use")</formula>
    </cfRule>
    <cfRule type="expression" dxfId="78" priority="32">
      <formula>AND($E19&lt;&gt;"Not levied",$F19="Temporary Storage (operational use)")</formula>
    </cfRule>
  </conditionalFormatting>
  <conditionalFormatting sqref="O7:T16 O18:T18 P17:S17">
    <cfRule type="expression" dxfId="77" priority="23">
      <formula>ISEVEN(ROW())</formula>
    </cfRule>
  </conditionalFormatting>
  <conditionalFormatting sqref="R21:T24">
    <cfRule type="expression" dxfId="76" priority="22">
      <formula>ISEVEN(ROW())</formula>
    </cfRule>
  </conditionalFormatting>
  <conditionalFormatting sqref="J19:K274">
    <cfRule type="expression" dxfId="75" priority="14">
      <formula>AND($E19="Not levied",$F19="Temporary Storage (operational use)",$J19="Cover material")</formula>
    </cfRule>
    <cfRule type="expression" dxfId="74" priority="17">
      <formula>AND($E19="Not levied",$F19="Operational use",$J19="Cover material")</formula>
    </cfRule>
    <cfRule type="expression" dxfId="73" priority="24">
      <formula>AND($E19="Not levied",$F19="Operational use",$J19="Internal haul roads")</formula>
    </cfRule>
  </conditionalFormatting>
  <conditionalFormatting sqref="K19:L274">
    <cfRule type="expression" dxfId="72" priority="18">
      <formula>AND($E19="Not levied",$F19="Temporary Storage (operational use)",$J19="Internal haul roads")</formula>
    </cfRule>
  </conditionalFormatting>
  <conditionalFormatting sqref="R37">
    <cfRule type="cellIs" dxfId="71" priority="5" operator="greaterThan">
      <formula>$S$37</formula>
    </cfRule>
  </conditionalFormatting>
  <conditionalFormatting sqref="O17">
    <cfRule type="expression" dxfId="70" priority="3">
      <formula>ISEVEN(ROW())</formula>
    </cfRule>
  </conditionalFormatting>
  <conditionalFormatting sqref="T17">
    <cfRule type="expression" dxfId="69" priority="2">
      <formula>ISEVEN(ROW())</formula>
    </cfRule>
  </conditionalFormatting>
  <dataValidations count="2">
    <dataValidation type="list" allowBlank="1" showInputMessage="1" showErrorMessage="1" sqref="B19:B274" xr:uid="{F1F089B0-D5FA-41C8-AEFB-F52CA08E610C}">
      <formula1>WasteStream</formula1>
    </dataValidation>
    <dataValidation type="list" allowBlank="1" showInputMessage="1" showErrorMessage="1" sqref="A19:A274" xr:uid="{3E084F57-0BF0-4B2A-99FB-D542A776CEC1}">
      <formula1>MatFlow</formula1>
    </dataValidation>
  </dataValidations>
  <pageMargins left="0.7" right="0.7" top="0.75" bottom="0.75" header="0.3" footer="0.3"/>
  <pageSetup paperSize="9" orientation="portrait" r:id="rId1"/>
  <headerFooter>
    <oddHeader>&amp;C&amp;"Calibri"&amp;10&amp;K000000 OFFICIAL &amp;1#_x000D_</oddHead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2" id="{188FFAA1-89D8-4B2C-928A-05047EA6E6F6}">
            <xm:f>AND($E19="Not levied",$F19="Temporary Storage (operational use)",$J19="Cover material",$K19=MatClass!$AE$4)</xm:f>
            <x14:dxf>
              <fill>
                <patternFill>
                  <bgColor rgb="FF92D050"/>
                </patternFill>
              </fill>
            </x14:dxf>
          </x14:cfRule>
          <x14:cfRule type="expression" priority="16" id="{4A86A355-9C71-4BFE-B0E5-AD578F01BDDF}">
            <xm:f>AND($E19="Not levied",$F19="Operational use",$J19="Cover material",$K19=MatClass!$AE$4)</xm:f>
            <x14:dxf>
              <fill>
                <patternFill>
                  <bgColor rgb="FF92D050"/>
                </patternFill>
              </fill>
            </x14:dxf>
          </x14:cfRule>
          <x14:cfRule type="expression" priority="20" id="{1FC40462-75DC-45D6-9447-FB4D79EEAAB5}">
            <xm:f>AND($E19="Not levied",$F19="Operational use",$J19="Internal haul roads",$K19=MatClass!$AE$3)</xm:f>
            <x14:dxf>
              <fill>
                <patternFill>
                  <bgColor rgb="FF92D050"/>
                </patternFill>
              </fill>
            </x14:dxf>
          </x14:cfRule>
          <xm:sqref>J19:K274</xm:sqref>
        </x14:conditionalFormatting>
        <x14:conditionalFormatting xmlns:xm="http://schemas.microsoft.com/office/excel/2006/main">
          <x14:cfRule type="expression" priority="19" id="{C01CC96B-9AA4-4721-ADA5-ED4A6E68BE99}">
            <xm:f>AND($E19="Not levied",$F19="Temporary Storage (operational use)",$K19,"Internal haul roads",$K19=MatClass!$AE$3)</xm:f>
            <x14:dxf>
              <fill>
                <patternFill>
                  <bgColor rgb="FFFFC000"/>
                </patternFill>
              </fill>
            </x14:dxf>
          </x14:cfRule>
          <xm:sqref>K19:L274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1D744DC-7C6D-43DB-81DC-F68A8E8FD63F}">
          <x14:formula1>
            <xm:f>MatClass!$AC$3:$AC$9</xm:f>
          </x14:formula1>
          <xm:sqref>G19:G274</xm:sqref>
        </x14:dataValidation>
        <x14:dataValidation type="list" allowBlank="1" showInputMessage="1" showErrorMessage="1" xr:uid="{F74EBF20-4ADF-46AD-B387-5DB4AA900147}">
          <x14:formula1>
            <xm:f>MatClass!$AB$3:$AB$11</xm:f>
          </x14:formula1>
          <xm:sqref>I19:I274</xm:sqref>
        </x14:dataValidation>
        <x14:dataValidation type="list" allowBlank="1" showInputMessage="1" showErrorMessage="1" xr:uid="{72F8522E-F389-4188-B123-C4AB631A0EC8}">
          <x14:formula1>
            <xm:f>MatClass!$Z$3:$Z$11</xm:f>
          </x14:formula1>
          <xm:sqref>E19:E274</xm:sqref>
        </x14:dataValidation>
        <x14:dataValidation type="list" allowBlank="1" showInputMessage="1" showErrorMessage="1" xr:uid="{7997C6D8-8B5B-42EC-8A46-885F30F60C66}">
          <x14:formula1>
            <xm:f>MatClass!$Y$3:$Y$5</xm:f>
          </x14:formula1>
          <xm:sqref>C19:C274</xm:sqref>
        </x14:dataValidation>
        <x14:dataValidation type="list" allowBlank="1" showInputMessage="1" showErrorMessage="1" xr:uid="{8ED73514-A54E-4E47-950F-04E9D0FC92CC}">
          <x14:formula1>
            <xm:f>MatClass!$AE$3:$AE$5</xm:f>
          </x14:formula1>
          <xm:sqref>K19:K307</xm:sqref>
        </x14:dataValidation>
        <x14:dataValidation type="list" allowBlank="1" showInputMessage="1" showErrorMessage="1" xr:uid="{2C4B6366-2362-4C2E-88FB-0FB272C6AD76}">
          <x14:formula1>
            <xm:f>MatClass!$AA$3:$AA$7</xm:f>
          </x14:formula1>
          <xm:sqref>F19:F274</xm:sqref>
        </x14:dataValidation>
        <x14:dataValidation type="list" allowBlank="1" showInputMessage="1" showErrorMessage="1" xr:uid="{0BC1A9D3-BDCE-46DD-9CE0-ED6401444CF9}">
          <x14:formula1>
            <xm:f>MatClass!$AD$3:$AD$7</xm:f>
          </x14:formula1>
          <xm:sqref>J19:J274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64E5D-D4BA-4842-A922-54217D1C8639}">
  <sheetPr>
    <tabColor theme="9"/>
  </sheetPr>
  <dimension ref="A1:AL339"/>
  <sheetViews>
    <sheetView showGridLines="0" topLeftCell="L1" zoomScale="80" zoomScaleNormal="80" workbookViewId="0">
      <selection activeCell="L22" sqref="L22"/>
    </sheetView>
  </sheetViews>
  <sheetFormatPr defaultRowHeight="14.25" outlineLevelCol="1" x14ac:dyDescent="0.45"/>
  <cols>
    <col min="1" max="1" width="32.59765625" customWidth="1"/>
    <col min="2" max="2" width="26.86328125" customWidth="1"/>
    <col min="3" max="3" width="21.86328125" customWidth="1"/>
    <col min="4" max="4" width="22.73046875" customWidth="1"/>
    <col min="5" max="5" width="23.3984375" customWidth="1"/>
    <col min="6" max="6" width="26.3984375" customWidth="1"/>
    <col min="7" max="7" width="26.73046875" customWidth="1"/>
    <col min="8" max="8" width="22.3984375" customWidth="1"/>
    <col min="9" max="9" width="26.73046875" customWidth="1"/>
    <col min="10" max="10" width="34" customWidth="1"/>
    <col min="11" max="11" width="38.73046875" customWidth="1"/>
    <col min="12" max="12" width="66.265625" customWidth="1"/>
    <col min="13" max="13" width="12.86328125" customWidth="1"/>
    <col min="14" max="14" width="7.265625" customWidth="1" outlineLevel="1"/>
    <col min="15" max="15" width="21" customWidth="1" outlineLevel="1"/>
    <col min="16" max="16" width="6.265625" customWidth="1" outlineLevel="1"/>
    <col min="17" max="17" width="6.59765625" customWidth="1" outlineLevel="1"/>
    <col min="18" max="18" width="37.86328125" customWidth="1" outlineLevel="1"/>
    <col min="19" max="19" width="14" customWidth="1" outlineLevel="1"/>
    <col min="20" max="20" width="72.3984375" customWidth="1" outlineLevel="1"/>
    <col min="21" max="22" width="6.59765625" customWidth="1"/>
    <col min="23" max="37" width="8.73046875" customWidth="1" outlineLevel="1"/>
    <col min="38" max="38" width="4.59765625" customWidth="1" outlineLevel="1"/>
  </cols>
  <sheetData>
    <row r="1" spans="1:38" ht="25.5" x14ac:dyDescent="0.75">
      <c r="A1" s="126" t="s">
        <v>140</v>
      </c>
      <c r="N1" s="126" t="s">
        <v>141</v>
      </c>
      <c r="V1" s="126" t="s">
        <v>227</v>
      </c>
    </row>
    <row r="4" spans="1:38" x14ac:dyDescent="0.45">
      <c r="A4" s="10" t="s">
        <v>144</v>
      </c>
      <c r="B4" s="10"/>
    </row>
    <row r="5" spans="1:38" ht="14.65" thickBot="1" x14ac:dyDescent="0.5">
      <c r="A5" s="53" t="s">
        <v>146</v>
      </c>
      <c r="B5" s="153" t="s">
        <v>689</v>
      </c>
      <c r="O5" s="8" t="s">
        <v>145</v>
      </c>
    </row>
    <row r="6" spans="1:38" ht="14.65" thickBot="1" x14ac:dyDescent="0.5">
      <c r="A6" s="53" t="s">
        <v>153</v>
      </c>
      <c r="B6" s="153" t="s">
        <v>690</v>
      </c>
      <c r="O6" s="72" t="s">
        <v>147</v>
      </c>
      <c r="P6" s="73" t="s">
        <v>148</v>
      </c>
      <c r="Q6" s="73" t="s">
        <v>149</v>
      </c>
      <c r="R6" s="73" t="s">
        <v>150</v>
      </c>
      <c r="S6" s="74" t="s">
        <v>151</v>
      </c>
      <c r="T6" s="98" t="s">
        <v>152</v>
      </c>
    </row>
    <row r="7" spans="1:38" ht="15" customHeight="1" thickBot="1" x14ac:dyDescent="0.5">
      <c r="A7" s="53" t="s">
        <v>159</v>
      </c>
      <c r="B7" s="153" t="s">
        <v>687</v>
      </c>
      <c r="D7" s="201" t="s">
        <v>228</v>
      </c>
      <c r="E7" s="201"/>
      <c r="F7" s="10" t="s">
        <v>161</v>
      </c>
      <c r="G7" s="10" t="s">
        <v>162</v>
      </c>
      <c r="O7" s="179" t="s">
        <v>134</v>
      </c>
      <c r="P7" s="179" t="s">
        <v>155</v>
      </c>
      <c r="Q7" s="179" t="s">
        <v>229</v>
      </c>
      <c r="R7" s="175" t="s">
        <v>33</v>
      </c>
      <c r="S7" s="177">
        <f>SUMIFS($D$19:$D$275,$A$19:$A$275,O7,$F$19:$F$275,R7,$E$19:$E$275,"&lt;&gt;Not Levied")</f>
        <v>220</v>
      </c>
      <c r="T7" s="177" t="s">
        <v>230</v>
      </c>
      <c r="W7" s="90"/>
      <c r="X7" s="82"/>
      <c r="Y7" s="82"/>
      <c r="Z7" s="82"/>
      <c r="AA7" s="82"/>
      <c r="AB7" s="82"/>
      <c r="AC7" s="82"/>
      <c r="AD7" s="82"/>
      <c r="AE7" s="82"/>
      <c r="AF7" s="82"/>
      <c r="AG7" s="82"/>
      <c r="AH7" s="82"/>
      <c r="AI7" s="82"/>
      <c r="AJ7" s="82"/>
      <c r="AK7" s="82"/>
      <c r="AL7" s="83"/>
    </row>
    <row r="8" spans="1:38" ht="28.9" thickBot="1" x14ac:dyDescent="0.5">
      <c r="A8" s="53" t="s">
        <v>166</v>
      </c>
      <c r="B8" s="153" t="s">
        <v>658</v>
      </c>
      <c r="D8" s="202" t="s">
        <v>231</v>
      </c>
      <c r="E8" s="146" t="s">
        <v>167</v>
      </c>
      <c r="F8" s="154">
        <v>340</v>
      </c>
      <c r="G8" s="147">
        <f>S40</f>
        <v>220</v>
      </c>
      <c r="O8" s="179" t="s">
        <v>134</v>
      </c>
      <c r="P8" s="179" t="s">
        <v>155</v>
      </c>
      <c r="Q8" s="179" t="s">
        <v>232</v>
      </c>
      <c r="R8" s="175" t="s">
        <v>36</v>
      </c>
      <c r="S8" s="177">
        <f>SUMIFS($D$19:$D$275,$A$19:$A$275,O8,$F$19:$F$275,R8,$E$19:$E$275,"&lt;&gt;Not Levied")</f>
        <v>0</v>
      </c>
      <c r="T8" s="177" t="s">
        <v>233</v>
      </c>
      <c r="W8" s="84"/>
      <c r="X8" s="85"/>
      <c r="Y8" s="85"/>
      <c r="Z8" s="85"/>
      <c r="AA8" s="85"/>
      <c r="AB8" s="85"/>
      <c r="AC8" s="85"/>
      <c r="AD8" s="85"/>
      <c r="AE8" s="85"/>
      <c r="AF8" s="85"/>
      <c r="AG8" s="85"/>
      <c r="AH8" s="85"/>
      <c r="AI8" s="85"/>
      <c r="AJ8" s="85"/>
      <c r="AK8" s="85"/>
      <c r="AL8" s="86"/>
    </row>
    <row r="9" spans="1:38" ht="28.9" thickBot="1" x14ac:dyDescent="0.5">
      <c r="A9" s="53" t="s">
        <v>169</v>
      </c>
      <c r="B9" s="153" t="s">
        <v>661</v>
      </c>
      <c r="D9" s="203"/>
      <c r="E9" s="99" t="s">
        <v>170</v>
      </c>
      <c r="F9" s="155">
        <v>700</v>
      </c>
      <c r="G9" s="148">
        <f>S41</f>
        <v>500</v>
      </c>
      <c r="O9" s="179" t="s">
        <v>134</v>
      </c>
      <c r="P9" s="179" t="s">
        <v>155</v>
      </c>
      <c r="Q9" s="179" t="s">
        <v>234</v>
      </c>
      <c r="R9" s="175" t="s">
        <v>36</v>
      </c>
      <c r="S9" s="177">
        <f>SUMIFS($D$19:$D$275,$A$19:$A$275,O9,$F$19:$F$275,R9,$E$19:$E$275,"Not levied")</f>
        <v>0</v>
      </c>
      <c r="T9" s="177" t="s">
        <v>235</v>
      </c>
      <c r="W9" s="84"/>
      <c r="X9" s="85"/>
      <c r="Y9" s="85"/>
      <c r="Z9" s="85"/>
      <c r="AA9" s="85"/>
      <c r="AB9" s="85"/>
      <c r="AC9" s="85"/>
      <c r="AD9" s="85"/>
      <c r="AE9" s="85"/>
      <c r="AF9" s="85"/>
      <c r="AG9" s="85"/>
      <c r="AH9" s="85"/>
      <c r="AI9" s="85"/>
      <c r="AJ9" s="85"/>
      <c r="AK9" s="85"/>
      <c r="AL9" s="86"/>
    </row>
    <row r="10" spans="1:38" ht="28.9" thickBot="1" x14ac:dyDescent="0.5">
      <c r="A10" s="53" t="s">
        <v>173</v>
      </c>
      <c r="B10" s="153" t="s">
        <v>663</v>
      </c>
      <c r="D10" s="149" t="s">
        <v>236</v>
      </c>
      <c r="E10" s="150" t="s">
        <v>237</v>
      </c>
      <c r="F10" s="156">
        <v>500</v>
      </c>
      <c r="G10" s="151">
        <f>S42</f>
        <v>1760</v>
      </c>
      <c r="O10" s="179" t="s">
        <v>134</v>
      </c>
      <c r="P10" s="179" t="s">
        <v>155</v>
      </c>
      <c r="Q10" s="179" t="s">
        <v>171</v>
      </c>
      <c r="R10" s="175" t="s">
        <v>26</v>
      </c>
      <c r="S10" s="177">
        <f>SUMIFS($D$19:$D$275,$A$19:$A$275,O10,$F$19:$F$275,R10)</f>
        <v>24000</v>
      </c>
      <c r="T10" s="177" t="s">
        <v>172</v>
      </c>
      <c r="W10" s="84"/>
      <c r="X10" s="85"/>
      <c r="Y10" s="85"/>
      <c r="Z10" s="85"/>
      <c r="AA10" s="85"/>
      <c r="AB10" s="85"/>
      <c r="AC10" s="85"/>
      <c r="AD10" s="85"/>
      <c r="AE10" s="85"/>
      <c r="AF10" s="85"/>
      <c r="AG10" s="85"/>
      <c r="AH10" s="85"/>
      <c r="AI10" s="85"/>
      <c r="AJ10" s="85"/>
      <c r="AK10" s="85"/>
      <c r="AL10" s="86"/>
    </row>
    <row r="11" spans="1:38" x14ac:dyDescent="0.45">
      <c r="O11" s="179" t="s">
        <v>134</v>
      </c>
      <c r="P11" s="179" t="s">
        <v>155</v>
      </c>
      <c r="Q11" s="179" t="s">
        <v>174</v>
      </c>
      <c r="R11" s="175" t="s">
        <v>22</v>
      </c>
      <c r="S11" s="177">
        <f>SUMIFS($D$19:$D$275,$A$19:$A$275,O11,$F$19:$F$275,R11,$E$19:$E$275,"&lt;&gt;Not levied")</f>
        <v>50278</v>
      </c>
      <c r="T11" s="177" t="s">
        <v>175</v>
      </c>
      <c r="W11" s="84"/>
      <c r="X11" s="85"/>
      <c r="Y11" s="85"/>
      <c r="Z11" s="85"/>
      <c r="AA11" s="85"/>
      <c r="AB11" s="85"/>
      <c r="AC11" s="85"/>
      <c r="AD11" s="85"/>
      <c r="AE11" s="85"/>
      <c r="AF11" s="85"/>
      <c r="AG11" s="85"/>
      <c r="AH11" s="85"/>
      <c r="AI11" s="85"/>
      <c r="AJ11" s="85"/>
      <c r="AK11" s="85"/>
      <c r="AL11" s="86"/>
    </row>
    <row r="12" spans="1:38" x14ac:dyDescent="0.45">
      <c r="A12" s="80" t="s">
        <v>178</v>
      </c>
      <c r="B12" s="80"/>
      <c r="C12" s="80"/>
      <c r="D12" s="80"/>
      <c r="F12" s="80"/>
      <c r="O12" s="179" t="s">
        <v>137</v>
      </c>
      <c r="P12" s="179" t="s">
        <v>232</v>
      </c>
      <c r="Q12" s="179" t="s">
        <v>171</v>
      </c>
      <c r="R12" s="175" t="s">
        <v>26</v>
      </c>
      <c r="S12" s="177">
        <f>SUMIFS($D$19:$D$275,$A$19:$A$275,O12,$F$19:$F$275,R12,$E$19:$E$275,"&lt;&gt;Not Levied")</f>
        <v>0</v>
      </c>
      <c r="T12" s="177" t="s">
        <v>238</v>
      </c>
      <c r="W12" s="84"/>
      <c r="X12" s="85"/>
      <c r="Y12" s="85"/>
      <c r="Z12" s="85"/>
      <c r="AA12" s="85"/>
      <c r="AB12" s="85"/>
      <c r="AC12" s="85"/>
      <c r="AD12" s="85"/>
      <c r="AE12" s="85"/>
      <c r="AF12" s="85"/>
      <c r="AG12" s="85"/>
      <c r="AH12" s="85"/>
      <c r="AI12" s="85"/>
      <c r="AJ12" s="85"/>
      <c r="AK12" s="85"/>
      <c r="AL12" s="86"/>
    </row>
    <row r="13" spans="1:38" x14ac:dyDescent="0.45">
      <c r="A13" s="23" t="s">
        <v>10</v>
      </c>
      <c r="B13" s="23"/>
      <c r="C13" s="23"/>
      <c r="D13" s="23"/>
      <c r="E13" s="23"/>
      <c r="F13" s="23"/>
      <c r="J13" s="18"/>
      <c r="K13" s="18"/>
      <c r="O13" s="179" t="s">
        <v>137</v>
      </c>
      <c r="P13" s="179" t="s">
        <v>234</v>
      </c>
      <c r="Q13" s="179" t="s">
        <v>171</v>
      </c>
      <c r="R13" s="175" t="s">
        <v>26</v>
      </c>
      <c r="S13" s="177">
        <f>SUMIFS($D$19:$D$275,$A$19:$A$275,O13,$F$19:$F$275,R13,$E$19:$E$275,"Not Levied")</f>
        <v>240</v>
      </c>
      <c r="T13" s="177" t="s">
        <v>239</v>
      </c>
      <c r="W13" s="84"/>
      <c r="X13" s="85"/>
      <c r="Y13" s="85"/>
      <c r="Z13" s="85"/>
      <c r="AA13" s="85"/>
      <c r="AB13" s="85"/>
      <c r="AC13" s="85"/>
      <c r="AD13" s="85"/>
      <c r="AE13" s="85"/>
      <c r="AF13" s="85"/>
      <c r="AG13" s="85"/>
      <c r="AH13" s="85"/>
      <c r="AI13" s="85"/>
      <c r="AJ13" s="85"/>
      <c r="AK13" s="85"/>
      <c r="AL13" s="86"/>
    </row>
    <row r="14" spans="1:38" x14ac:dyDescent="0.45">
      <c r="A14" s="25" t="s">
        <v>240</v>
      </c>
      <c r="B14" s="25"/>
      <c r="C14" s="25"/>
      <c r="D14" s="25"/>
      <c r="F14" s="25"/>
      <c r="G14" s="25"/>
      <c r="H14" s="25"/>
      <c r="I14" s="25"/>
      <c r="O14" s="179" t="s">
        <v>137</v>
      </c>
      <c r="P14" s="179" t="s">
        <v>232</v>
      </c>
      <c r="Q14" s="179" t="s">
        <v>174</v>
      </c>
      <c r="R14" s="175" t="s">
        <v>22</v>
      </c>
      <c r="S14" s="177">
        <f>SUMIFS($D$19:$D$275,$A$19:$A$275,O14,$F$19:$F$275,R14,$E$19:$E$275,"&lt;&gt;Not Levied")</f>
        <v>0</v>
      </c>
      <c r="T14" s="177" t="s">
        <v>241</v>
      </c>
      <c r="W14" s="84"/>
      <c r="X14" s="85"/>
      <c r="Y14" s="85"/>
      <c r="Z14" s="85"/>
      <c r="AA14" s="85"/>
      <c r="AB14" s="85"/>
      <c r="AC14" s="85"/>
      <c r="AD14" s="85"/>
      <c r="AE14" s="85"/>
      <c r="AF14" s="85"/>
      <c r="AG14" s="85"/>
      <c r="AH14" s="85"/>
      <c r="AI14" s="85"/>
      <c r="AJ14" s="85"/>
      <c r="AK14" s="85"/>
      <c r="AL14" s="86"/>
    </row>
    <row r="15" spans="1:38" x14ac:dyDescent="0.45">
      <c r="A15" s="26" t="s">
        <v>12</v>
      </c>
      <c r="B15" s="26"/>
      <c r="C15" s="26"/>
      <c r="D15" s="26"/>
      <c r="F15" s="26"/>
      <c r="J15" s="26"/>
      <c r="K15" s="26"/>
      <c r="L15" s="26"/>
      <c r="O15" s="179" t="s">
        <v>135</v>
      </c>
      <c r="P15" s="179" t="s">
        <v>229</v>
      </c>
      <c r="Q15" s="179" t="s">
        <v>181</v>
      </c>
      <c r="R15" s="175" t="s">
        <v>30</v>
      </c>
      <c r="S15" s="177">
        <f>SUMIFS($D$19:$D$299,$A$19:$A$299,O15,$F$19:$F$299,R15,$E$19:$E$299,"Allowable rebate claim")</f>
        <v>340</v>
      </c>
      <c r="T15" s="177" t="s">
        <v>242</v>
      </c>
      <c r="W15" s="84"/>
      <c r="X15" s="85"/>
      <c r="Y15" s="85"/>
      <c r="Z15" s="85"/>
      <c r="AA15" s="85"/>
      <c r="AB15" s="85"/>
      <c r="AC15" s="85"/>
      <c r="AD15" s="85"/>
      <c r="AE15" s="85"/>
      <c r="AF15" s="85"/>
      <c r="AG15" s="85"/>
      <c r="AH15" s="85"/>
      <c r="AI15" s="85"/>
      <c r="AJ15" s="85"/>
      <c r="AK15" s="85"/>
      <c r="AL15" s="86"/>
    </row>
    <row r="16" spans="1:38" x14ac:dyDescent="0.45">
      <c r="O16" s="182" t="s">
        <v>137</v>
      </c>
      <c r="P16" s="182" t="s">
        <v>232</v>
      </c>
      <c r="Q16" s="182" t="s">
        <v>181</v>
      </c>
      <c r="R16" s="176" t="s">
        <v>30</v>
      </c>
      <c r="S16" s="178">
        <f>SUMIFS($D$19:$D$299,$A$19:$A$299,O16,$F$19:$F$299,R16,$E$19:$E$299,"&lt;&gt;Allowable rebate claim")</f>
        <v>200</v>
      </c>
      <c r="T16" s="178" t="s">
        <v>243</v>
      </c>
      <c r="W16" s="84"/>
      <c r="X16" s="85"/>
      <c r="Y16" s="85"/>
      <c r="Z16" s="85"/>
      <c r="AA16" s="85"/>
      <c r="AB16" s="85"/>
      <c r="AC16" s="85"/>
      <c r="AD16" s="85"/>
      <c r="AE16" s="85"/>
      <c r="AF16" s="85"/>
      <c r="AG16" s="85"/>
      <c r="AH16" s="85"/>
      <c r="AI16" s="85"/>
      <c r="AJ16" s="85"/>
      <c r="AK16" s="85"/>
      <c r="AL16" s="86"/>
    </row>
    <row r="17" spans="1:38" ht="46.15" x14ac:dyDescent="0.45">
      <c r="A17" s="81" t="s">
        <v>84</v>
      </c>
      <c r="B17" s="81" t="s">
        <v>14</v>
      </c>
      <c r="C17" s="81" t="s">
        <v>15</v>
      </c>
      <c r="D17" s="81" t="s">
        <v>16</v>
      </c>
      <c r="E17" s="66" t="s">
        <v>17</v>
      </c>
      <c r="F17" s="81" t="s">
        <v>244</v>
      </c>
      <c r="G17" s="67" t="s">
        <v>245</v>
      </c>
      <c r="H17" s="67" t="s">
        <v>47</v>
      </c>
      <c r="I17" s="67" t="s">
        <v>48</v>
      </c>
      <c r="J17" s="68" t="s">
        <v>66</v>
      </c>
      <c r="K17" s="69" t="s">
        <v>246</v>
      </c>
      <c r="L17" s="69" t="s">
        <v>68</v>
      </c>
      <c r="O17" s="183" t="s">
        <v>136</v>
      </c>
      <c r="P17" s="179" t="s">
        <v>247</v>
      </c>
      <c r="Q17" s="179" t="s">
        <v>234</v>
      </c>
      <c r="R17" s="175" t="s">
        <v>36</v>
      </c>
      <c r="S17" s="177">
        <f>IF(SUMIFS($D$19:$D$299,$A$19:$A$299,O17,$F$19:$F$299,R17)&gt;0,SUMIFS($D$19:$D$299,$A$19:$A$299,O17,$F$19:$F$299,R17),SUMIFS($D$19:$D$299,$A$19:$A$299,"Temporary Storage",$F$19:$F$299,R17))</f>
        <v>1500</v>
      </c>
      <c r="T17" s="177" t="s">
        <v>248</v>
      </c>
      <c r="W17" s="84"/>
      <c r="X17" s="85"/>
      <c r="Y17" s="85"/>
      <c r="Z17" s="85"/>
      <c r="AA17" s="85"/>
      <c r="AB17" s="85"/>
      <c r="AC17" s="85"/>
      <c r="AD17" s="85"/>
      <c r="AE17" s="85"/>
      <c r="AF17" s="85"/>
      <c r="AG17" s="85"/>
      <c r="AH17" s="85"/>
      <c r="AI17" s="85"/>
      <c r="AJ17" s="85"/>
      <c r="AK17" s="85"/>
      <c r="AL17" s="86"/>
    </row>
    <row r="18" spans="1:38" ht="42.75" x14ac:dyDescent="0.45">
      <c r="A18" s="140"/>
      <c r="B18" s="139"/>
      <c r="C18" s="139"/>
      <c r="D18" s="141"/>
      <c r="E18" s="143" t="s">
        <v>249</v>
      </c>
      <c r="F18" s="142" t="s">
        <v>250</v>
      </c>
      <c r="G18" s="144" t="s">
        <v>251</v>
      </c>
      <c r="H18" s="145"/>
      <c r="I18" s="145"/>
      <c r="J18" s="138" t="s">
        <v>252</v>
      </c>
      <c r="K18" s="137" t="s">
        <v>253</v>
      </c>
      <c r="L18" s="137" t="s">
        <v>251</v>
      </c>
      <c r="O18" s="180" t="s">
        <v>134</v>
      </c>
      <c r="P18" s="177" t="s">
        <v>155</v>
      </c>
      <c r="Q18" s="177" t="s">
        <v>174</v>
      </c>
      <c r="R18" s="177" t="s">
        <v>22</v>
      </c>
      <c r="S18" s="177">
        <f>SUMIFS($D$19:$D$275,$A$19:$A$275,O18,$F$19:$F$275,R18,$E$19:$E$275,"Not levied")</f>
        <v>0</v>
      </c>
      <c r="T18" s="177" t="s">
        <v>254</v>
      </c>
      <c r="W18" s="84"/>
      <c r="X18" s="85"/>
      <c r="Y18" s="85"/>
      <c r="Z18" s="85"/>
      <c r="AA18" s="85"/>
      <c r="AB18" s="85"/>
      <c r="AC18" s="85"/>
      <c r="AD18" s="85"/>
      <c r="AE18" s="85"/>
      <c r="AF18" s="85"/>
      <c r="AG18" s="85"/>
      <c r="AH18" s="85"/>
      <c r="AI18" s="85"/>
      <c r="AJ18" s="85"/>
      <c r="AK18" s="85"/>
      <c r="AL18" s="86"/>
    </row>
    <row r="19" spans="1:38" x14ac:dyDescent="0.45">
      <c r="A19" s="157" t="s">
        <v>134</v>
      </c>
      <c r="B19" s="158" t="s">
        <v>27</v>
      </c>
      <c r="C19" s="158" t="s">
        <v>20</v>
      </c>
      <c r="D19" s="159">
        <v>678</v>
      </c>
      <c r="E19" s="160" t="s">
        <v>21</v>
      </c>
      <c r="F19" s="158" t="s">
        <v>22</v>
      </c>
      <c r="G19" s="158"/>
      <c r="H19" s="158"/>
      <c r="I19" s="158"/>
      <c r="J19" s="158"/>
      <c r="K19" s="158"/>
      <c r="L19" s="161"/>
      <c r="W19" s="84"/>
      <c r="X19" s="85"/>
      <c r="Y19" s="85"/>
      <c r="Z19" s="85"/>
      <c r="AA19" s="85"/>
      <c r="AB19" s="85"/>
      <c r="AC19" s="85"/>
      <c r="AD19" s="85"/>
      <c r="AE19" s="85"/>
      <c r="AF19" s="85"/>
      <c r="AG19" s="85"/>
      <c r="AH19" s="85"/>
      <c r="AI19" s="85"/>
      <c r="AJ19" s="85"/>
      <c r="AK19" s="85"/>
      <c r="AL19" s="86"/>
    </row>
    <row r="20" spans="1:38" x14ac:dyDescent="0.45">
      <c r="A20" s="162" t="s">
        <v>134</v>
      </c>
      <c r="B20" s="163" t="s">
        <v>27</v>
      </c>
      <c r="C20" s="163" t="s">
        <v>24</v>
      </c>
      <c r="D20" s="164">
        <v>2600</v>
      </c>
      <c r="E20" s="165" t="s">
        <v>21</v>
      </c>
      <c r="F20" s="163" t="s">
        <v>22</v>
      </c>
      <c r="G20" s="163"/>
      <c r="H20" s="163"/>
      <c r="I20" s="163"/>
      <c r="J20" s="163"/>
      <c r="K20" s="163"/>
      <c r="L20" s="166"/>
      <c r="O20" s="8" t="s">
        <v>193</v>
      </c>
      <c r="R20" s="72" t="s">
        <v>194</v>
      </c>
      <c r="S20" s="106" t="s">
        <v>195</v>
      </c>
      <c r="T20" s="98" t="s">
        <v>152</v>
      </c>
      <c r="W20" s="84"/>
      <c r="X20" s="85"/>
      <c r="Y20" s="85"/>
      <c r="Z20" s="85"/>
      <c r="AA20" s="85"/>
      <c r="AB20" s="85"/>
      <c r="AC20" s="85"/>
      <c r="AD20" s="85"/>
      <c r="AE20" s="85"/>
      <c r="AF20" s="85"/>
      <c r="AG20" s="85"/>
      <c r="AH20" s="85"/>
      <c r="AI20" s="85"/>
      <c r="AJ20" s="85"/>
      <c r="AK20" s="85"/>
      <c r="AL20" s="86"/>
    </row>
    <row r="21" spans="1:38" x14ac:dyDescent="0.45">
      <c r="A21" s="162" t="s">
        <v>134</v>
      </c>
      <c r="B21" s="163" t="s">
        <v>27</v>
      </c>
      <c r="C21" s="163" t="s">
        <v>20</v>
      </c>
      <c r="D21" s="164">
        <v>21000</v>
      </c>
      <c r="E21" s="165" t="s">
        <v>21</v>
      </c>
      <c r="F21" s="163" t="s">
        <v>22</v>
      </c>
      <c r="G21" s="163"/>
      <c r="H21" s="163"/>
      <c r="I21" s="163"/>
      <c r="J21" s="163"/>
      <c r="K21" s="163"/>
      <c r="L21" s="166"/>
      <c r="R21" s="132" t="s">
        <v>255</v>
      </c>
      <c r="S21" s="133">
        <f>S7+S8</f>
        <v>220</v>
      </c>
      <c r="T21" s="134" t="s">
        <v>256</v>
      </c>
      <c r="W21" s="84"/>
      <c r="X21" s="85"/>
      <c r="Y21" s="85"/>
      <c r="Z21" s="85"/>
      <c r="AA21" s="85"/>
      <c r="AB21" s="85"/>
      <c r="AC21" s="85"/>
      <c r="AD21" s="85"/>
      <c r="AE21" s="85"/>
      <c r="AF21" s="85"/>
      <c r="AG21" s="85"/>
      <c r="AH21" s="85"/>
      <c r="AI21" s="85"/>
      <c r="AJ21" s="85"/>
      <c r="AK21" s="85"/>
      <c r="AL21" s="86"/>
    </row>
    <row r="22" spans="1:38" x14ac:dyDescent="0.45">
      <c r="A22" s="162" t="s">
        <v>134</v>
      </c>
      <c r="B22" s="163" t="s">
        <v>23</v>
      </c>
      <c r="C22" s="163" t="s">
        <v>20</v>
      </c>
      <c r="D22" s="164">
        <v>3500</v>
      </c>
      <c r="E22" s="165" t="s">
        <v>35</v>
      </c>
      <c r="F22" s="163" t="s">
        <v>22</v>
      </c>
      <c r="G22" s="163"/>
      <c r="H22" s="163"/>
      <c r="I22" s="163"/>
      <c r="J22" s="163"/>
      <c r="K22" s="163"/>
      <c r="L22" s="166"/>
      <c r="R22" s="132" t="s">
        <v>257</v>
      </c>
      <c r="S22" s="133">
        <f>S9</f>
        <v>0</v>
      </c>
      <c r="T22" s="134" t="s">
        <v>258</v>
      </c>
      <c r="W22" s="84"/>
      <c r="X22" s="85"/>
      <c r="Y22" s="85"/>
      <c r="Z22" s="85"/>
      <c r="AA22" s="85"/>
      <c r="AB22" s="85"/>
      <c r="AC22" s="85"/>
      <c r="AD22" s="85"/>
      <c r="AE22" s="85"/>
      <c r="AF22" s="85"/>
      <c r="AG22" s="85"/>
      <c r="AH22" s="85"/>
      <c r="AI22" s="85"/>
      <c r="AJ22" s="85"/>
      <c r="AK22" s="85"/>
      <c r="AL22" s="86"/>
    </row>
    <row r="23" spans="1:38" x14ac:dyDescent="0.45">
      <c r="A23" s="162" t="s">
        <v>134</v>
      </c>
      <c r="B23" s="163" t="s">
        <v>23</v>
      </c>
      <c r="C23" s="163" t="s">
        <v>20</v>
      </c>
      <c r="D23" s="164">
        <v>4500</v>
      </c>
      <c r="E23" s="165" t="s">
        <v>32</v>
      </c>
      <c r="F23" s="163" t="s">
        <v>22</v>
      </c>
      <c r="G23" s="163"/>
      <c r="H23" s="163"/>
      <c r="I23" s="163"/>
      <c r="J23" s="163"/>
      <c r="K23" s="163"/>
      <c r="L23" s="166"/>
      <c r="R23" s="132" t="s">
        <v>259</v>
      </c>
      <c r="S23" s="133">
        <f>S15</f>
        <v>340</v>
      </c>
      <c r="T23" s="134" t="s">
        <v>260</v>
      </c>
      <c r="W23" s="84"/>
      <c r="X23" s="85"/>
      <c r="Y23" s="85"/>
      <c r="Z23" s="85"/>
      <c r="AA23" s="85"/>
      <c r="AB23" s="85"/>
      <c r="AC23" s="85"/>
      <c r="AD23" s="85"/>
      <c r="AE23" s="85"/>
      <c r="AF23" s="85"/>
      <c r="AG23" s="85"/>
      <c r="AH23" s="85"/>
      <c r="AI23" s="85"/>
      <c r="AJ23" s="85"/>
      <c r="AK23" s="85"/>
      <c r="AL23" s="86"/>
    </row>
    <row r="24" spans="1:38" ht="24.75" x14ac:dyDescent="0.45">
      <c r="A24" s="162" t="s">
        <v>134</v>
      </c>
      <c r="B24" s="163" t="s">
        <v>23</v>
      </c>
      <c r="C24" s="163" t="s">
        <v>20</v>
      </c>
      <c r="D24" s="164">
        <v>18000</v>
      </c>
      <c r="E24" s="165" t="s">
        <v>25</v>
      </c>
      <c r="F24" s="163" t="s">
        <v>22</v>
      </c>
      <c r="G24" s="163"/>
      <c r="H24" s="163"/>
      <c r="I24" s="163"/>
      <c r="J24" s="163"/>
      <c r="K24" s="163"/>
      <c r="L24" s="166"/>
      <c r="R24" s="132" t="s">
        <v>261</v>
      </c>
      <c r="S24" s="133">
        <f>S8</f>
        <v>0</v>
      </c>
      <c r="T24" s="152" t="s">
        <v>262</v>
      </c>
      <c r="W24" s="84"/>
      <c r="X24" s="85"/>
      <c r="Y24" s="85"/>
      <c r="Z24" s="85"/>
      <c r="AA24" s="85"/>
      <c r="AB24" s="85"/>
      <c r="AC24" s="85"/>
      <c r="AD24" s="85"/>
      <c r="AE24" s="85"/>
      <c r="AF24" s="85"/>
      <c r="AG24" s="85"/>
      <c r="AH24" s="85"/>
      <c r="AI24" s="85"/>
      <c r="AJ24" s="85" t="s">
        <v>204</v>
      </c>
      <c r="AK24" s="85"/>
      <c r="AL24" s="86"/>
    </row>
    <row r="25" spans="1:38" x14ac:dyDescent="0.45">
      <c r="A25" s="162" t="s">
        <v>136</v>
      </c>
      <c r="B25" s="163" t="s">
        <v>55</v>
      </c>
      <c r="C25" s="163" t="s">
        <v>28</v>
      </c>
      <c r="D25" s="164">
        <v>1500</v>
      </c>
      <c r="E25" s="165" t="s">
        <v>41</v>
      </c>
      <c r="F25" s="163" t="s">
        <v>36</v>
      </c>
      <c r="G25" s="163"/>
      <c r="H25" s="163"/>
      <c r="I25" s="163"/>
      <c r="J25" s="163" t="s">
        <v>73</v>
      </c>
      <c r="K25" s="163" t="s">
        <v>72</v>
      </c>
      <c r="L25" s="166" t="s">
        <v>691</v>
      </c>
      <c r="W25" s="84"/>
      <c r="X25" s="85"/>
      <c r="Y25" s="85"/>
      <c r="Z25" s="85"/>
      <c r="AA25" s="85"/>
      <c r="AB25" s="85"/>
      <c r="AC25" s="85"/>
      <c r="AD25" s="85"/>
      <c r="AE25" s="85"/>
      <c r="AF25" s="85"/>
      <c r="AG25" s="85"/>
      <c r="AH25" s="85"/>
      <c r="AI25" s="85"/>
      <c r="AJ25" s="85"/>
      <c r="AK25" s="85"/>
      <c r="AL25" s="86"/>
    </row>
    <row r="26" spans="1:38" x14ac:dyDescent="0.45">
      <c r="A26" s="162" t="s">
        <v>134</v>
      </c>
      <c r="B26" s="163" t="s">
        <v>42</v>
      </c>
      <c r="C26" s="163" t="s">
        <v>28</v>
      </c>
      <c r="D26" s="164">
        <v>24000</v>
      </c>
      <c r="E26" s="165" t="s">
        <v>41</v>
      </c>
      <c r="F26" s="163" t="s">
        <v>26</v>
      </c>
      <c r="G26" s="163"/>
      <c r="H26" s="163"/>
      <c r="I26" s="163"/>
      <c r="J26" s="163" t="s">
        <v>69</v>
      </c>
      <c r="K26" s="163"/>
      <c r="L26" s="166" t="s">
        <v>692</v>
      </c>
      <c r="O26" s="8" t="s">
        <v>210</v>
      </c>
      <c r="R26" s="72" t="s">
        <v>211</v>
      </c>
      <c r="S26" s="106" t="s">
        <v>151</v>
      </c>
      <c r="W26" s="84"/>
      <c r="X26" s="85"/>
      <c r="Y26" s="85"/>
      <c r="Z26" s="85"/>
      <c r="AA26" s="85"/>
      <c r="AB26" s="85"/>
      <c r="AC26" s="85"/>
      <c r="AD26" s="85"/>
      <c r="AE26" s="85"/>
      <c r="AF26" s="85"/>
      <c r="AG26" s="85"/>
      <c r="AH26" s="85"/>
      <c r="AI26" s="85"/>
      <c r="AJ26" t="s">
        <v>206</v>
      </c>
      <c r="AK26" s="85"/>
      <c r="AL26" s="86"/>
    </row>
    <row r="27" spans="1:38" x14ac:dyDescent="0.45">
      <c r="A27" s="162" t="s">
        <v>137</v>
      </c>
      <c r="B27" s="163" t="s">
        <v>23</v>
      </c>
      <c r="C27" s="163" t="s">
        <v>20</v>
      </c>
      <c r="D27" s="164">
        <v>200</v>
      </c>
      <c r="E27" s="165" t="s">
        <v>41</v>
      </c>
      <c r="F27" s="163" t="s">
        <v>30</v>
      </c>
      <c r="G27" s="163" t="s">
        <v>51</v>
      </c>
      <c r="H27" s="163" t="s">
        <v>693</v>
      </c>
      <c r="I27" s="163" t="s">
        <v>52</v>
      </c>
      <c r="J27" s="163"/>
      <c r="K27" s="163"/>
      <c r="L27" s="166"/>
      <c r="R27" s="115" t="s">
        <v>155</v>
      </c>
      <c r="S27" s="131">
        <f>SUMIF($P$7:$P$18,R27,$S$7:$S$18)</f>
        <v>74498</v>
      </c>
      <c r="W27" s="84"/>
      <c r="X27" s="85"/>
      <c r="Y27" s="85"/>
      <c r="Z27" s="85"/>
      <c r="AA27" s="85"/>
      <c r="AB27" s="85"/>
      <c r="AC27" s="85"/>
      <c r="AD27" s="85"/>
      <c r="AE27" s="85"/>
      <c r="AF27" s="85"/>
      <c r="AG27" s="85"/>
      <c r="AH27" s="85"/>
      <c r="AI27" s="85"/>
      <c r="AJ27" s="85"/>
      <c r="AK27" s="85"/>
      <c r="AL27" s="86"/>
    </row>
    <row r="28" spans="1:38" x14ac:dyDescent="0.45">
      <c r="A28" s="162" t="s">
        <v>135</v>
      </c>
      <c r="B28" s="163" t="s">
        <v>23</v>
      </c>
      <c r="C28" s="163" t="s">
        <v>20</v>
      </c>
      <c r="D28" s="164">
        <v>340</v>
      </c>
      <c r="E28" s="165" t="s">
        <v>43</v>
      </c>
      <c r="F28" s="163" t="s">
        <v>30</v>
      </c>
      <c r="G28" s="163" t="s">
        <v>53</v>
      </c>
      <c r="H28" s="163" t="s">
        <v>694</v>
      </c>
      <c r="I28" s="163" t="s">
        <v>52</v>
      </c>
      <c r="J28" s="163"/>
      <c r="K28" s="163"/>
      <c r="L28" s="166"/>
      <c r="R28" s="115" t="s">
        <v>229</v>
      </c>
      <c r="S28" s="131">
        <f>SUMIF($Q$7:$Q$18,R28,$S$7:$S$18)+F8</f>
        <v>560</v>
      </c>
      <c r="W28" s="84"/>
      <c r="X28" s="85"/>
      <c r="Y28" s="85"/>
      <c r="Z28" s="85"/>
      <c r="AA28" s="85"/>
      <c r="AB28" s="85"/>
      <c r="AC28" s="85"/>
      <c r="AD28" s="85"/>
      <c r="AE28" s="85"/>
      <c r="AF28" s="85"/>
      <c r="AG28" s="85"/>
      <c r="AH28" s="85"/>
      <c r="AI28" s="85"/>
      <c r="AJ28" s="85" t="s">
        <v>263</v>
      </c>
      <c r="AK28" s="85"/>
      <c r="AL28" s="86"/>
    </row>
    <row r="29" spans="1:38" x14ac:dyDescent="0.45">
      <c r="A29" s="162" t="s">
        <v>137</v>
      </c>
      <c r="B29" s="163" t="s">
        <v>55</v>
      </c>
      <c r="C29" s="163" t="s">
        <v>28</v>
      </c>
      <c r="D29" s="164">
        <v>240</v>
      </c>
      <c r="E29" s="165" t="s">
        <v>41</v>
      </c>
      <c r="F29" s="163" t="s">
        <v>26</v>
      </c>
      <c r="G29" s="163"/>
      <c r="H29" s="163"/>
      <c r="I29" s="163"/>
      <c r="J29" s="163" t="s">
        <v>73</v>
      </c>
      <c r="K29" s="163" t="s">
        <v>72</v>
      </c>
      <c r="L29" s="166" t="s">
        <v>695</v>
      </c>
      <c r="R29" s="115" t="s">
        <v>232</v>
      </c>
      <c r="S29" s="131">
        <f>SUMIF($Q$7:$Q$18,R29,$S$7:$S$18)+F9</f>
        <v>700</v>
      </c>
      <c r="W29" s="84"/>
      <c r="X29" s="85"/>
      <c r="Y29" s="85"/>
      <c r="Z29" s="85"/>
      <c r="AA29" s="85"/>
      <c r="AB29" s="85"/>
      <c r="AC29" s="85"/>
      <c r="AD29" s="85"/>
      <c r="AE29" s="85"/>
      <c r="AF29" s="85"/>
      <c r="AG29" s="85"/>
      <c r="AH29" s="85"/>
      <c r="AI29" s="85"/>
      <c r="AJ29" s="85"/>
      <c r="AK29" s="85"/>
      <c r="AL29" s="86"/>
    </row>
    <row r="30" spans="1:38" x14ac:dyDescent="0.45">
      <c r="A30" s="162" t="s">
        <v>134</v>
      </c>
      <c r="B30" s="163" t="s">
        <v>23</v>
      </c>
      <c r="C30" s="163" t="s">
        <v>20</v>
      </c>
      <c r="D30" s="164">
        <v>220</v>
      </c>
      <c r="E30" s="165" t="s">
        <v>25</v>
      </c>
      <c r="F30" s="163" t="s">
        <v>33</v>
      </c>
      <c r="G30" s="163" t="s">
        <v>42</v>
      </c>
      <c r="H30" s="163"/>
      <c r="I30" s="163"/>
      <c r="J30" s="163"/>
      <c r="K30" s="163"/>
      <c r="L30" s="166"/>
      <c r="M30" s="60"/>
      <c r="N30" s="60"/>
      <c r="R30" s="115" t="s">
        <v>234</v>
      </c>
      <c r="S30" s="131">
        <f>SUMIF($Q$7:$Q$18,R30,$S$7:$S$18)+F10</f>
        <v>2000</v>
      </c>
      <c r="W30" s="84"/>
      <c r="X30" s="85"/>
      <c r="Y30" s="85"/>
      <c r="Z30" s="85"/>
      <c r="AA30" s="85"/>
      <c r="AB30" s="85"/>
      <c r="AC30" s="85"/>
      <c r="AD30" s="85"/>
      <c r="AE30" s="85"/>
      <c r="AF30" s="85"/>
      <c r="AG30" s="85"/>
      <c r="AH30" s="85"/>
      <c r="AI30" s="85"/>
      <c r="AJ30" s="85"/>
      <c r="AK30" s="85"/>
      <c r="AL30" s="86"/>
    </row>
    <row r="31" spans="1:38" x14ac:dyDescent="0.45">
      <c r="A31" s="162"/>
      <c r="B31" s="163"/>
      <c r="C31" s="163"/>
      <c r="D31" s="164"/>
      <c r="E31" s="165"/>
      <c r="F31" s="163"/>
      <c r="G31" s="163"/>
      <c r="H31" s="163"/>
      <c r="I31" s="163"/>
      <c r="J31" s="163"/>
      <c r="K31" s="163"/>
      <c r="L31" s="166"/>
      <c r="M31" s="60"/>
      <c r="N31" s="60"/>
      <c r="R31" s="115" t="s">
        <v>171</v>
      </c>
      <c r="S31" s="131">
        <f>SUMIF($Q$7:$Q$18,R31,$S$7:$S$18)</f>
        <v>24240</v>
      </c>
      <c r="W31" s="84"/>
      <c r="X31" s="85"/>
      <c r="Y31" s="85"/>
      <c r="Z31" s="85"/>
      <c r="AA31" s="85"/>
      <c r="AB31" s="85"/>
      <c r="AC31" s="85"/>
      <c r="AD31" s="85"/>
      <c r="AE31" s="85"/>
      <c r="AF31" s="85"/>
      <c r="AG31" s="85"/>
      <c r="AH31" s="85"/>
      <c r="AI31" s="85"/>
      <c r="AJ31" s="85"/>
      <c r="AK31" s="85"/>
      <c r="AL31" s="86"/>
    </row>
    <row r="32" spans="1:38" x14ac:dyDescent="0.45">
      <c r="A32" s="162"/>
      <c r="B32" s="163"/>
      <c r="C32" s="163"/>
      <c r="D32" s="164"/>
      <c r="E32" s="165"/>
      <c r="F32" s="163"/>
      <c r="G32" s="163"/>
      <c r="H32" s="163"/>
      <c r="I32" s="163"/>
      <c r="J32" s="163"/>
      <c r="K32" s="163"/>
      <c r="L32" s="166"/>
      <c r="M32" s="60"/>
      <c r="N32" s="60"/>
      <c r="R32" s="115" t="s">
        <v>174</v>
      </c>
      <c r="S32" s="131">
        <f>SUMIF($Q$7:$Q$18,R32,$S$7:$S$18)</f>
        <v>50278</v>
      </c>
      <c r="W32" s="84"/>
      <c r="X32" s="85"/>
      <c r="Y32" s="85"/>
      <c r="Z32" s="85"/>
      <c r="AA32" s="85"/>
      <c r="AB32" s="85"/>
      <c r="AC32" s="85"/>
      <c r="AD32" s="85"/>
      <c r="AE32" s="85"/>
      <c r="AF32" s="85"/>
      <c r="AG32" s="85"/>
      <c r="AH32" s="85"/>
      <c r="AI32" s="85"/>
      <c r="AJ32" s="85"/>
      <c r="AK32" s="85"/>
      <c r="AL32" s="86"/>
    </row>
    <row r="33" spans="1:38" x14ac:dyDescent="0.45">
      <c r="A33" s="162"/>
      <c r="B33" s="163"/>
      <c r="C33" s="163"/>
      <c r="D33" s="164"/>
      <c r="E33" s="165"/>
      <c r="F33" s="163"/>
      <c r="G33" s="163"/>
      <c r="H33" s="163"/>
      <c r="I33" s="163"/>
      <c r="J33" s="163"/>
      <c r="K33" s="163"/>
      <c r="L33" s="167"/>
      <c r="R33" s="117" t="s">
        <v>181</v>
      </c>
      <c r="S33" s="131">
        <f>SUMIF($Q$7:$Q$18,R33,$S$7:$S$18)</f>
        <v>540</v>
      </c>
      <c r="W33" s="84"/>
      <c r="X33" s="85"/>
      <c r="Y33" s="85"/>
      <c r="Z33" s="85"/>
      <c r="AA33" s="85"/>
      <c r="AB33" s="85"/>
      <c r="AC33" s="85"/>
      <c r="AD33" s="85"/>
      <c r="AE33" s="85"/>
      <c r="AF33" s="85"/>
      <c r="AG33" s="85"/>
      <c r="AH33" s="85"/>
      <c r="AI33" s="85"/>
      <c r="AJ33" s="85"/>
      <c r="AK33" s="85"/>
      <c r="AL33" s="86"/>
    </row>
    <row r="34" spans="1:38" x14ac:dyDescent="0.45">
      <c r="A34" s="162"/>
      <c r="B34" s="163"/>
      <c r="C34" s="163"/>
      <c r="D34" s="164"/>
      <c r="E34" s="165"/>
      <c r="F34" s="163"/>
      <c r="G34" s="163"/>
      <c r="H34" s="163"/>
      <c r="I34" s="163"/>
      <c r="J34" s="163"/>
      <c r="K34" s="163"/>
      <c r="L34" s="166"/>
      <c r="M34" s="60"/>
      <c r="N34" s="60"/>
      <c r="W34" s="84"/>
      <c r="X34" s="85"/>
      <c r="Y34" s="85"/>
      <c r="Z34" s="85"/>
      <c r="AA34" s="85"/>
      <c r="AB34" s="85"/>
      <c r="AC34" s="85"/>
      <c r="AD34" s="85"/>
      <c r="AE34" s="85"/>
      <c r="AF34" s="85"/>
      <c r="AG34" s="85"/>
      <c r="AH34" s="85"/>
      <c r="AI34" s="85"/>
      <c r="AJ34" s="85"/>
      <c r="AK34" s="85"/>
      <c r="AL34" s="86"/>
    </row>
    <row r="35" spans="1:38" x14ac:dyDescent="0.45">
      <c r="A35" s="162"/>
      <c r="B35" s="163"/>
      <c r="C35" s="163"/>
      <c r="D35" s="164"/>
      <c r="E35" s="165"/>
      <c r="F35" s="163"/>
      <c r="G35" s="163"/>
      <c r="H35" s="163"/>
      <c r="I35" s="163"/>
      <c r="J35" s="163"/>
      <c r="K35" s="163"/>
      <c r="L35" s="166"/>
      <c r="M35" s="60"/>
      <c r="N35" s="60"/>
      <c r="S35" s="119"/>
      <c r="W35" s="84"/>
      <c r="X35" s="85"/>
      <c r="Y35" s="85"/>
      <c r="Z35" s="85"/>
      <c r="AA35" s="85"/>
      <c r="AB35" s="85"/>
      <c r="AC35" s="85"/>
      <c r="AD35" s="85"/>
      <c r="AE35" s="85"/>
      <c r="AF35" s="85"/>
      <c r="AG35" s="85"/>
      <c r="AH35" s="85"/>
      <c r="AI35" s="85"/>
      <c r="AJ35" s="85"/>
      <c r="AK35" s="85"/>
      <c r="AL35" s="86"/>
    </row>
    <row r="36" spans="1:38" x14ac:dyDescent="0.45">
      <c r="A36" s="162"/>
      <c r="B36" s="163"/>
      <c r="C36" s="163"/>
      <c r="D36" s="164"/>
      <c r="E36" s="165"/>
      <c r="F36" s="163"/>
      <c r="G36" s="163"/>
      <c r="H36" s="163"/>
      <c r="I36" s="163"/>
      <c r="J36" s="163"/>
      <c r="K36" s="163"/>
      <c r="L36" s="166"/>
      <c r="M36" s="60"/>
      <c r="N36" s="60"/>
      <c r="O36" s="8" t="s">
        <v>264</v>
      </c>
      <c r="R36" s="106" t="s">
        <v>213</v>
      </c>
      <c r="S36" s="106" t="s">
        <v>214</v>
      </c>
      <c r="W36" s="84"/>
      <c r="X36" s="85"/>
      <c r="Y36" s="85"/>
      <c r="Z36" s="85"/>
      <c r="AA36" s="85"/>
      <c r="AB36" s="85"/>
      <c r="AC36" s="85"/>
      <c r="AD36" s="85"/>
      <c r="AE36" s="85"/>
      <c r="AF36" s="85"/>
      <c r="AG36" s="85"/>
      <c r="AH36" s="85"/>
      <c r="AI36" s="85"/>
      <c r="AJ36" s="85"/>
      <c r="AK36" s="85"/>
      <c r="AL36" s="86"/>
    </row>
    <row r="37" spans="1:38" x14ac:dyDescent="0.45">
      <c r="A37" s="162"/>
      <c r="B37" s="163"/>
      <c r="C37" s="163"/>
      <c r="D37" s="164"/>
      <c r="E37" s="165"/>
      <c r="F37" s="163"/>
      <c r="G37" s="163"/>
      <c r="H37" s="163"/>
      <c r="I37" s="163"/>
      <c r="J37" s="163"/>
      <c r="K37" s="163"/>
      <c r="L37" s="166"/>
      <c r="M37" s="60"/>
      <c r="N37" s="60"/>
      <c r="R37" s="135">
        <f>S15+S16</f>
        <v>540</v>
      </c>
      <c r="S37" s="136">
        <f>S7+F8</f>
        <v>560</v>
      </c>
      <c r="W37" s="84"/>
      <c r="X37" s="85"/>
      <c r="Y37" s="85"/>
      <c r="Z37" s="85"/>
      <c r="AA37" s="85"/>
      <c r="AB37" s="85"/>
      <c r="AC37" s="85"/>
      <c r="AD37" s="85"/>
      <c r="AE37" s="85"/>
      <c r="AF37" s="85"/>
      <c r="AG37" s="85"/>
      <c r="AH37" s="85"/>
      <c r="AI37" s="85"/>
      <c r="AJ37" s="85"/>
      <c r="AK37" s="85"/>
      <c r="AL37" s="86"/>
    </row>
    <row r="38" spans="1:38" x14ac:dyDescent="0.45">
      <c r="A38" s="162"/>
      <c r="B38" s="163"/>
      <c r="C38" s="163"/>
      <c r="D38" s="164"/>
      <c r="E38" s="165"/>
      <c r="F38" s="163"/>
      <c r="G38" s="163"/>
      <c r="H38" s="163"/>
      <c r="I38" s="163"/>
      <c r="J38" s="163"/>
      <c r="K38" s="163"/>
      <c r="L38" s="166"/>
      <c r="M38" s="60"/>
      <c r="N38" s="60"/>
      <c r="S38" s="51"/>
      <c r="W38" s="84"/>
      <c r="X38" s="85"/>
      <c r="Y38" s="85"/>
      <c r="Z38" s="85"/>
      <c r="AA38" s="85"/>
      <c r="AB38" s="85"/>
      <c r="AC38" s="85"/>
      <c r="AD38" s="85"/>
      <c r="AE38" s="85"/>
      <c r="AF38" s="85"/>
      <c r="AG38" s="85"/>
      <c r="AH38" s="85"/>
      <c r="AI38" s="85"/>
      <c r="AJ38" s="85"/>
      <c r="AK38" s="85"/>
      <c r="AL38" s="86"/>
    </row>
    <row r="39" spans="1:38" x14ac:dyDescent="0.45">
      <c r="A39" s="162"/>
      <c r="B39" s="163"/>
      <c r="C39" s="163"/>
      <c r="D39" s="164"/>
      <c r="E39" s="165"/>
      <c r="F39" s="163"/>
      <c r="G39" s="163"/>
      <c r="H39" s="163"/>
      <c r="I39" s="163"/>
      <c r="J39" s="163"/>
      <c r="K39" s="163"/>
      <c r="L39" s="166"/>
      <c r="M39" s="60"/>
      <c r="N39" s="60"/>
      <c r="O39" s="8" t="s">
        <v>265</v>
      </c>
      <c r="Q39" s="73" t="s">
        <v>247</v>
      </c>
      <c r="R39" s="96" t="s">
        <v>266</v>
      </c>
      <c r="S39" s="96" t="s">
        <v>267</v>
      </c>
      <c r="T39" s="98" t="s">
        <v>268</v>
      </c>
      <c r="W39" s="84"/>
      <c r="X39" s="85"/>
      <c r="Y39" s="85"/>
      <c r="Z39" s="85"/>
      <c r="AA39" s="85"/>
      <c r="AB39" s="85"/>
      <c r="AC39" s="85"/>
      <c r="AD39" s="85"/>
      <c r="AE39" s="85"/>
      <c r="AF39" s="85"/>
      <c r="AG39" s="85"/>
      <c r="AH39" s="85"/>
      <c r="AI39" s="85"/>
      <c r="AJ39" s="85"/>
      <c r="AK39" s="85"/>
      <c r="AL39" s="86"/>
    </row>
    <row r="40" spans="1:38" x14ac:dyDescent="0.45">
      <c r="A40" s="162"/>
      <c r="B40" s="163"/>
      <c r="C40" s="163"/>
      <c r="D40" s="164"/>
      <c r="E40" s="165"/>
      <c r="F40" s="163"/>
      <c r="G40" s="163"/>
      <c r="H40" s="163"/>
      <c r="I40" s="163"/>
      <c r="J40" s="163"/>
      <c r="K40" s="163"/>
      <c r="L40" s="166"/>
      <c r="M40" s="60"/>
      <c r="N40" s="60"/>
      <c r="Q40" s="133" t="s">
        <v>229</v>
      </c>
      <c r="R40" s="133">
        <f>SUMIF($P$7:$P$18,Q40,$S$7:$S$18)</f>
        <v>340</v>
      </c>
      <c r="S40" s="133">
        <f>S28-R40</f>
        <v>220</v>
      </c>
      <c r="T40" s="133" t="s">
        <v>269</v>
      </c>
      <c r="W40" s="84"/>
      <c r="X40" s="85"/>
      <c r="Y40" s="85"/>
      <c r="Z40" s="85"/>
      <c r="AA40" s="85"/>
      <c r="AB40" s="85"/>
      <c r="AC40" s="85"/>
      <c r="AD40" s="85"/>
      <c r="AE40" s="85"/>
      <c r="AF40" s="85"/>
      <c r="AG40" s="85"/>
      <c r="AH40" s="85"/>
      <c r="AI40" s="85"/>
      <c r="AJ40" s="85"/>
      <c r="AK40" s="85"/>
      <c r="AL40" s="86"/>
    </row>
    <row r="41" spans="1:38" x14ac:dyDescent="0.45">
      <c r="A41" s="162"/>
      <c r="B41" s="163"/>
      <c r="C41" s="163"/>
      <c r="D41" s="164"/>
      <c r="E41" s="165"/>
      <c r="F41" s="163"/>
      <c r="G41" s="163"/>
      <c r="H41" s="163"/>
      <c r="I41" s="163"/>
      <c r="J41" s="163"/>
      <c r="K41" s="163"/>
      <c r="L41" s="166"/>
      <c r="M41" s="60"/>
      <c r="N41" s="60"/>
      <c r="Q41" s="133" t="s">
        <v>232</v>
      </c>
      <c r="R41" s="133">
        <f>SUMIF($P$7:$P$18,Q41,$S$7:$S$18)</f>
        <v>200</v>
      </c>
      <c r="S41" s="133">
        <f t="shared" ref="S41:S42" si="0">S29-R41</f>
        <v>500</v>
      </c>
      <c r="T41" s="133" t="s">
        <v>270</v>
      </c>
      <c r="W41" s="84"/>
      <c r="X41" s="85"/>
      <c r="Y41" s="85"/>
      <c r="Z41" s="85"/>
      <c r="AA41" s="85"/>
      <c r="AB41" s="85"/>
      <c r="AC41" s="85"/>
      <c r="AD41" s="85"/>
      <c r="AE41" s="85"/>
      <c r="AF41" s="85"/>
      <c r="AG41" s="85"/>
      <c r="AH41" s="85"/>
      <c r="AI41" s="85"/>
      <c r="AJ41" s="85"/>
      <c r="AK41" s="85"/>
      <c r="AL41" s="86"/>
    </row>
    <row r="42" spans="1:38" x14ac:dyDescent="0.45">
      <c r="A42" s="162"/>
      <c r="B42" s="163"/>
      <c r="C42" s="163"/>
      <c r="D42" s="164"/>
      <c r="E42" s="165"/>
      <c r="F42" s="163"/>
      <c r="G42" s="163"/>
      <c r="H42" s="163"/>
      <c r="I42" s="163"/>
      <c r="J42" s="163"/>
      <c r="K42" s="163"/>
      <c r="L42" s="166"/>
      <c r="M42" s="60"/>
      <c r="N42" s="60"/>
      <c r="Q42" s="132" t="s">
        <v>234</v>
      </c>
      <c r="R42" s="133">
        <f>SUMIF($P$7:$P$18,Q42,$S$7:$S$18)</f>
        <v>240</v>
      </c>
      <c r="S42" s="133">
        <f t="shared" si="0"/>
        <v>1760</v>
      </c>
      <c r="T42" s="132" t="s">
        <v>271</v>
      </c>
      <c r="W42" s="84"/>
      <c r="AL42" s="86"/>
    </row>
    <row r="43" spans="1:38" x14ac:dyDescent="0.45">
      <c r="A43" s="162"/>
      <c r="B43" s="163"/>
      <c r="C43" s="163"/>
      <c r="D43" s="164"/>
      <c r="E43" s="165"/>
      <c r="F43" s="163"/>
      <c r="G43" s="163"/>
      <c r="H43" s="163"/>
      <c r="I43" s="163"/>
      <c r="J43" s="163"/>
      <c r="K43" s="163"/>
      <c r="L43" s="166"/>
      <c r="M43" s="60"/>
      <c r="N43" s="60"/>
      <c r="S43" s="51"/>
      <c r="W43" s="84"/>
      <c r="AL43" s="86"/>
    </row>
    <row r="44" spans="1:38" x14ac:dyDescent="0.45">
      <c r="A44" s="162"/>
      <c r="B44" s="163"/>
      <c r="C44" s="163"/>
      <c r="D44" s="164"/>
      <c r="E44" s="165"/>
      <c r="F44" s="163"/>
      <c r="G44" s="163"/>
      <c r="H44" s="163"/>
      <c r="I44" s="163"/>
      <c r="J44" s="163"/>
      <c r="K44" s="163"/>
      <c r="L44" s="166"/>
      <c r="M44" s="60"/>
      <c r="N44" s="60"/>
      <c r="O44" s="8" t="s">
        <v>221</v>
      </c>
      <c r="W44" s="84"/>
      <c r="AL44" s="86"/>
    </row>
    <row r="45" spans="1:38" ht="14.65" thickBot="1" x14ac:dyDescent="0.5">
      <c r="A45" s="162"/>
      <c r="B45" s="163"/>
      <c r="C45" s="163"/>
      <c r="D45" s="164"/>
      <c r="E45" s="165"/>
      <c r="F45" s="163"/>
      <c r="G45" s="163"/>
      <c r="H45" s="163"/>
      <c r="I45" s="163"/>
      <c r="J45" s="163"/>
      <c r="K45" s="163"/>
      <c r="L45" s="166"/>
      <c r="M45" s="60"/>
      <c r="N45" s="60"/>
      <c r="P45" s="24" t="s">
        <v>222</v>
      </c>
      <c r="R45" s="122">
        <f>S27+S17+F8+F9+F10</f>
        <v>77538</v>
      </c>
      <c r="S45" s="125" t="s">
        <v>272</v>
      </c>
      <c r="W45" s="84"/>
      <c r="AL45" s="86"/>
    </row>
    <row r="46" spans="1:38" ht="14.65" thickBot="1" x14ac:dyDescent="0.5">
      <c r="A46" s="162"/>
      <c r="B46" s="163"/>
      <c r="C46" s="163"/>
      <c r="D46" s="164"/>
      <c r="E46" s="165"/>
      <c r="F46" s="163"/>
      <c r="G46" s="163"/>
      <c r="H46" s="163"/>
      <c r="I46" s="163"/>
      <c r="J46" s="163"/>
      <c r="K46" s="163"/>
      <c r="L46" s="166"/>
      <c r="M46" s="60"/>
      <c r="N46" s="60"/>
      <c r="W46" s="87"/>
      <c r="X46" s="88"/>
      <c r="Y46" s="88"/>
      <c r="Z46" s="88"/>
      <c r="AA46" s="88"/>
      <c r="AB46" s="88"/>
      <c r="AC46" s="88"/>
      <c r="AD46" s="88"/>
      <c r="AE46" s="88"/>
      <c r="AF46" s="88"/>
      <c r="AG46" s="88"/>
      <c r="AH46" s="88"/>
      <c r="AI46" s="88"/>
      <c r="AJ46" s="88"/>
      <c r="AK46" s="88"/>
      <c r="AL46" s="89"/>
    </row>
    <row r="47" spans="1:38" ht="14.65" thickBot="1" x14ac:dyDescent="0.5">
      <c r="A47" s="162"/>
      <c r="B47" s="163"/>
      <c r="C47" s="163"/>
      <c r="D47" s="164"/>
      <c r="E47" s="165"/>
      <c r="F47" s="163"/>
      <c r="G47" s="163"/>
      <c r="H47" s="163"/>
      <c r="I47" s="163"/>
      <c r="J47" s="163"/>
      <c r="K47" s="163"/>
      <c r="L47" s="166"/>
      <c r="M47" s="60"/>
      <c r="N47" s="60"/>
      <c r="O47" s="60"/>
      <c r="P47" s="60"/>
      <c r="Q47" s="60"/>
      <c r="R47" s="121">
        <f>S33+S31+S32+S40+S41+S42</f>
        <v>77538</v>
      </c>
      <c r="S47" s="105" t="s">
        <v>273</v>
      </c>
      <c r="T47" s="60"/>
    </row>
    <row r="48" spans="1:38" x14ac:dyDescent="0.45">
      <c r="A48" s="162"/>
      <c r="B48" s="163"/>
      <c r="C48" s="163"/>
      <c r="D48" s="164"/>
      <c r="E48" s="165"/>
      <c r="F48" s="163"/>
      <c r="G48" s="163"/>
      <c r="H48" s="163"/>
      <c r="I48" s="163"/>
      <c r="J48" s="163"/>
      <c r="K48" s="163"/>
      <c r="L48" s="166"/>
      <c r="M48" s="60"/>
      <c r="N48" s="60"/>
    </row>
    <row r="49" spans="1:20" x14ac:dyDescent="0.45">
      <c r="A49" s="162"/>
      <c r="B49" s="163"/>
      <c r="C49" s="163"/>
      <c r="D49" s="164"/>
      <c r="E49" s="165"/>
      <c r="F49" s="163"/>
      <c r="G49" s="163"/>
      <c r="H49" s="163"/>
      <c r="I49" s="163"/>
      <c r="J49" s="163"/>
      <c r="K49" s="163"/>
      <c r="L49" s="166"/>
      <c r="M49" s="60"/>
      <c r="N49" s="60"/>
    </row>
    <row r="50" spans="1:20" x14ac:dyDescent="0.45">
      <c r="A50" s="162"/>
      <c r="B50" s="163"/>
      <c r="C50" s="163"/>
      <c r="D50" s="164"/>
      <c r="E50" s="165"/>
      <c r="F50" s="163"/>
      <c r="G50" s="163"/>
      <c r="H50" s="163"/>
      <c r="I50" s="163"/>
      <c r="J50" s="163"/>
      <c r="K50" s="163"/>
      <c r="L50" s="166"/>
      <c r="M50" s="60"/>
      <c r="N50" s="60"/>
    </row>
    <row r="51" spans="1:20" x14ac:dyDescent="0.45">
      <c r="A51" s="162"/>
      <c r="B51" s="163"/>
      <c r="C51" s="163"/>
      <c r="D51" s="164"/>
      <c r="E51" s="165"/>
      <c r="F51" s="163"/>
      <c r="G51" s="163"/>
      <c r="H51" s="163"/>
      <c r="I51" s="163"/>
      <c r="J51" s="163"/>
      <c r="K51" s="163"/>
      <c r="L51" s="166"/>
      <c r="M51" s="60"/>
      <c r="N51" s="60"/>
    </row>
    <row r="52" spans="1:20" x14ac:dyDescent="0.45">
      <c r="A52" s="162"/>
      <c r="B52" s="163"/>
      <c r="C52" s="163"/>
      <c r="D52" s="164"/>
      <c r="E52" s="165"/>
      <c r="F52" s="163"/>
      <c r="G52" s="163"/>
      <c r="H52" s="163"/>
      <c r="I52" s="163"/>
      <c r="J52" s="163"/>
      <c r="K52" s="163"/>
      <c r="L52" s="166"/>
      <c r="M52" s="60"/>
      <c r="N52" s="60"/>
      <c r="O52" s="60"/>
      <c r="P52" s="60"/>
      <c r="Q52" s="60"/>
      <c r="R52" s="60"/>
      <c r="S52" s="60"/>
      <c r="T52" s="60"/>
    </row>
    <row r="53" spans="1:20" x14ac:dyDescent="0.45">
      <c r="A53" s="162"/>
      <c r="B53" s="163"/>
      <c r="C53" s="163"/>
      <c r="D53" s="164"/>
      <c r="E53" s="165"/>
      <c r="F53" s="163"/>
      <c r="G53" s="163"/>
      <c r="H53" s="163"/>
      <c r="I53" s="163"/>
      <c r="J53" s="163"/>
      <c r="K53" s="163"/>
      <c r="L53" s="166"/>
      <c r="M53" s="60"/>
      <c r="N53" s="60"/>
      <c r="O53" s="60"/>
      <c r="P53" s="60"/>
      <c r="Q53" s="60"/>
      <c r="R53" s="60"/>
      <c r="S53" s="60"/>
      <c r="T53" s="60"/>
    </row>
    <row r="54" spans="1:20" x14ac:dyDescent="0.45">
      <c r="A54" s="162"/>
      <c r="B54" s="163"/>
      <c r="C54" s="163"/>
      <c r="D54" s="164"/>
      <c r="E54" s="165"/>
      <c r="F54" s="163"/>
      <c r="G54" s="163"/>
      <c r="H54" s="163"/>
      <c r="I54" s="163"/>
      <c r="J54" s="163"/>
      <c r="K54" s="163"/>
      <c r="L54" s="166"/>
      <c r="M54" s="60"/>
      <c r="N54" s="60"/>
      <c r="O54" s="60"/>
      <c r="P54" s="60"/>
      <c r="Q54" s="60"/>
      <c r="R54" s="60"/>
      <c r="S54" s="60"/>
      <c r="T54" s="60"/>
    </row>
    <row r="55" spans="1:20" x14ac:dyDescent="0.45">
      <c r="A55" s="162"/>
      <c r="B55" s="163"/>
      <c r="C55" s="163"/>
      <c r="D55" s="164"/>
      <c r="E55" s="165"/>
      <c r="F55" s="163"/>
      <c r="G55" s="163"/>
      <c r="H55" s="163"/>
      <c r="I55" s="163"/>
      <c r="J55" s="163"/>
      <c r="K55" s="163"/>
      <c r="L55" s="166"/>
      <c r="M55" s="60"/>
      <c r="N55" s="60"/>
      <c r="O55" s="60"/>
      <c r="P55" s="60"/>
      <c r="Q55" s="60"/>
      <c r="R55" s="60"/>
      <c r="S55" s="60"/>
      <c r="T55" s="60"/>
    </row>
    <row r="56" spans="1:20" x14ac:dyDescent="0.45">
      <c r="A56" s="162"/>
      <c r="B56" s="163"/>
      <c r="C56" s="163"/>
      <c r="D56" s="164"/>
      <c r="E56" s="165"/>
      <c r="F56" s="163"/>
      <c r="G56" s="163"/>
      <c r="H56" s="163"/>
      <c r="I56" s="163"/>
      <c r="J56" s="163"/>
      <c r="K56" s="163"/>
      <c r="L56" s="166"/>
      <c r="M56" s="60"/>
      <c r="N56" s="60"/>
      <c r="O56" s="60"/>
      <c r="P56" s="60"/>
      <c r="Q56" s="60"/>
      <c r="R56" s="60"/>
      <c r="S56" s="60"/>
      <c r="T56" s="60"/>
    </row>
    <row r="57" spans="1:20" x14ac:dyDescent="0.45">
      <c r="A57" s="162"/>
      <c r="B57" s="163"/>
      <c r="C57" s="163"/>
      <c r="D57" s="164"/>
      <c r="E57" s="165"/>
      <c r="F57" s="163"/>
      <c r="G57" s="163"/>
      <c r="H57" s="163"/>
      <c r="I57" s="163"/>
      <c r="J57" s="163"/>
      <c r="K57" s="163"/>
      <c r="L57" s="166"/>
      <c r="M57" s="60"/>
      <c r="N57" s="60"/>
      <c r="O57" s="60"/>
      <c r="P57" s="60"/>
      <c r="Q57" s="60"/>
      <c r="R57" s="60"/>
      <c r="S57" s="60"/>
      <c r="T57" s="60"/>
    </row>
    <row r="58" spans="1:20" x14ac:dyDescent="0.45">
      <c r="A58" s="162"/>
      <c r="B58" s="163"/>
      <c r="C58" s="163"/>
      <c r="D58" s="164"/>
      <c r="E58" s="165"/>
      <c r="F58" s="163"/>
      <c r="G58" s="163"/>
      <c r="H58" s="163"/>
      <c r="I58" s="163"/>
      <c r="J58" s="163"/>
      <c r="K58" s="163"/>
      <c r="L58" s="166"/>
      <c r="M58" s="60"/>
      <c r="N58" s="60"/>
      <c r="O58" s="60"/>
      <c r="P58" s="60"/>
      <c r="Q58" s="60"/>
      <c r="R58" s="60"/>
      <c r="S58" s="60"/>
      <c r="T58" s="60"/>
    </row>
    <row r="59" spans="1:20" x14ac:dyDescent="0.45">
      <c r="A59" s="162"/>
      <c r="B59" s="163"/>
      <c r="C59" s="163"/>
      <c r="D59" s="164"/>
      <c r="E59" s="165"/>
      <c r="F59" s="163"/>
      <c r="G59" s="163"/>
      <c r="H59" s="163"/>
      <c r="I59" s="163"/>
      <c r="J59" s="163"/>
      <c r="K59" s="163"/>
      <c r="L59" s="166"/>
      <c r="M59" s="60"/>
      <c r="N59" s="60"/>
      <c r="O59" s="60"/>
      <c r="P59" s="60"/>
      <c r="Q59" s="60"/>
      <c r="R59" s="60"/>
      <c r="S59" s="60"/>
      <c r="T59" s="60"/>
    </row>
    <row r="60" spans="1:20" x14ac:dyDescent="0.45">
      <c r="A60" s="162"/>
      <c r="B60" s="163"/>
      <c r="C60" s="163"/>
      <c r="D60" s="164"/>
      <c r="E60" s="165"/>
      <c r="F60" s="163"/>
      <c r="G60" s="163"/>
      <c r="H60" s="163"/>
      <c r="I60" s="163"/>
      <c r="J60" s="163"/>
      <c r="K60" s="163"/>
      <c r="L60" s="166"/>
      <c r="M60" s="60"/>
      <c r="N60" s="60"/>
      <c r="O60" s="60"/>
      <c r="P60" s="60"/>
      <c r="Q60" s="60"/>
      <c r="R60" s="60"/>
      <c r="S60" s="60"/>
      <c r="T60" s="60"/>
    </row>
    <row r="61" spans="1:20" x14ac:dyDescent="0.45">
      <c r="A61" s="162"/>
      <c r="B61" s="163"/>
      <c r="C61" s="163"/>
      <c r="D61" s="164"/>
      <c r="E61" s="165"/>
      <c r="F61" s="163"/>
      <c r="G61" s="163"/>
      <c r="H61" s="163"/>
      <c r="I61" s="163"/>
      <c r="J61" s="163"/>
      <c r="K61" s="163"/>
      <c r="L61" s="166"/>
      <c r="M61" s="60"/>
      <c r="N61" s="60"/>
      <c r="O61" s="60"/>
      <c r="P61" s="60"/>
      <c r="Q61" s="60"/>
      <c r="R61" s="60"/>
      <c r="S61" s="60"/>
      <c r="T61" s="60"/>
    </row>
    <row r="62" spans="1:20" x14ac:dyDescent="0.45">
      <c r="A62" s="162"/>
      <c r="B62" s="163"/>
      <c r="C62" s="163"/>
      <c r="D62" s="164"/>
      <c r="E62" s="165"/>
      <c r="F62" s="163"/>
      <c r="G62" s="163"/>
      <c r="H62" s="163"/>
      <c r="I62" s="163"/>
      <c r="J62" s="163"/>
      <c r="K62" s="163"/>
      <c r="L62" s="166"/>
      <c r="M62" s="60"/>
      <c r="N62" s="60"/>
      <c r="O62" s="60"/>
      <c r="P62" s="60"/>
      <c r="Q62" s="60"/>
      <c r="R62" s="60"/>
      <c r="S62" s="60"/>
      <c r="T62" s="60"/>
    </row>
    <row r="63" spans="1:20" x14ac:dyDescent="0.45">
      <c r="A63" s="162"/>
      <c r="B63" s="163"/>
      <c r="C63" s="163"/>
      <c r="D63" s="164"/>
      <c r="E63" s="165"/>
      <c r="F63" s="163"/>
      <c r="G63" s="163"/>
      <c r="H63" s="163"/>
      <c r="I63" s="163"/>
      <c r="J63" s="163"/>
      <c r="K63" s="163"/>
      <c r="L63" s="166"/>
      <c r="M63" s="60"/>
      <c r="N63" s="60"/>
      <c r="O63" s="60"/>
      <c r="P63" s="60"/>
      <c r="Q63" s="60"/>
      <c r="R63" s="60"/>
      <c r="S63" s="60"/>
      <c r="T63" s="60"/>
    </row>
    <row r="64" spans="1:20" x14ac:dyDescent="0.45">
      <c r="A64" s="162"/>
      <c r="B64" s="163"/>
      <c r="C64" s="163"/>
      <c r="D64" s="164"/>
      <c r="E64" s="165"/>
      <c r="F64" s="163"/>
      <c r="G64" s="163"/>
      <c r="H64" s="163"/>
      <c r="I64" s="163"/>
      <c r="J64" s="163"/>
      <c r="K64" s="163"/>
      <c r="L64" s="166"/>
      <c r="M64" s="60"/>
      <c r="N64" s="60"/>
      <c r="O64" s="60"/>
      <c r="P64" s="60"/>
      <c r="Q64" s="60"/>
      <c r="R64" s="60"/>
      <c r="S64" s="60"/>
      <c r="T64" s="60"/>
    </row>
    <row r="65" spans="1:20" x14ac:dyDescent="0.45">
      <c r="A65" s="162"/>
      <c r="B65" s="163"/>
      <c r="C65" s="163"/>
      <c r="D65" s="164"/>
      <c r="E65" s="165"/>
      <c r="F65" s="163"/>
      <c r="G65" s="163"/>
      <c r="H65" s="163"/>
      <c r="I65" s="163"/>
      <c r="J65" s="163"/>
      <c r="K65" s="163"/>
      <c r="L65" s="166"/>
      <c r="M65" s="60"/>
      <c r="N65" s="60"/>
      <c r="O65" s="60"/>
      <c r="P65" s="60"/>
      <c r="Q65" s="60"/>
      <c r="R65" s="60"/>
      <c r="S65" s="60"/>
      <c r="T65" s="60"/>
    </row>
    <row r="66" spans="1:20" x14ac:dyDescent="0.45">
      <c r="A66" s="162"/>
      <c r="B66" s="163"/>
      <c r="C66" s="163"/>
      <c r="D66" s="164"/>
      <c r="E66" s="165"/>
      <c r="F66" s="163"/>
      <c r="G66" s="163"/>
      <c r="H66" s="163"/>
      <c r="I66" s="163"/>
      <c r="J66" s="163"/>
      <c r="K66" s="163"/>
      <c r="L66" s="166"/>
      <c r="M66" s="60"/>
      <c r="N66" s="60"/>
      <c r="O66" s="60"/>
      <c r="P66" s="60"/>
      <c r="Q66" s="60"/>
      <c r="R66" s="60"/>
      <c r="S66" s="60"/>
      <c r="T66" s="60"/>
    </row>
    <row r="67" spans="1:20" x14ac:dyDescent="0.45">
      <c r="A67" s="162"/>
      <c r="B67" s="163"/>
      <c r="C67" s="163"/>
      <c r="D67" s="164"/>
      <c r="E67" s="165"/>
      <c r="F67" s="163"/>
      <c r="G67" s="163"/>
      <c r="H67" s="163"/>
      <c r="I67" s="163"/>
      <c r="J67" s="163"/>
      <c r="K67" s="163"/>
      <c r="L67" s="166"/>
      <c r="M67" s="60"/>
      <c r="N67" s="60"/>
      <c r="O67" s="60"/>
      <c r="P67" s="60"/>
      <c r="Q67" s="60"/>
      <c r="R67" s="60"/>
      <c r="S67" s="60"/>
      <c r="T67" s="60"/>
    </row>
    <row r="68" spans="1:20" x14ac:dyDescent="0.45">
      <c r="A68" s="162"/>
      <c r="B68" s="163"/>
      <c r="C68" s="163"/>
      <c r="D68" s="164"/>
      <c r="E68" s="165"/>
      <c r="F68" s="163"/>
      <c r="G68" s="163"/>
      <c r="H68" s="163"/>
      <c r="I68" s="163"/>
      <c r="J68" s="163"/>
      <c r="K68" s="163"/>
      <c r="L68" s="166"/>
      <c r="M68" s="60"/>
      <c r="N68" s="60"/>
      <c r="O68" s="60"/>
      <c r="P68" s="60"/>
      <c r="Q68" s="60"/>
      <c r="R68" s="60"/>
      <c r="S68" s="60"/>
      <c r="T68" s="60"/>
    </row>
    <row r="69" spans="1:20" x14ac:dyDescent="0.45">
      <c r="A69" s="162"/>
      <c r="B69" s="163"/>
      <c r="C69" s="163"/>
      <c r="D69" s="164"/>
      <c r="E69" s="165"/>
      <c r="F69" s="163"/>
      <c r="G69" s="163"/>
      <c r="H69" s="163"/>
      <c r="I69" s="163"/>
      <c r="J69" s="163"/>
      <c r="K69" s="163"/>
      <c r="L69" s="166"/>
      <c r="M69" s="60"/>
      <c r="N69" s="60"/>
      <c r="O69" s="60"/>
      <c r="P69" s="60"/>
      <c r="Q69" s="60"/>
      <c r="R69" s="60"/>
      <c r="S69" s="60"/>
      <c r="T69" s="60"/>
    </row>
    <row r="70" spans="1:20" x14ac:dyDescent="0.45">
      <c r="A70" s="162"/>
      <c r="B70" s="163"/>
      <c r="C70" s="163"/>
      <c r="D70" s="164"/>
      <c r="E70" s="165"/>
      <c r="F70" s="163"/>
      <c r="G70" s="163"/>
      <c r="H70" s="163"/>
      <c r="I70" s="163"/>
      <c r="J70" s="163"/>
      <c r="K70" s="163"/>
      <c r="L70" s="166"/>
      <c r="M70" s="60"/>
      <c r="N70" s="60"/>
      <c r="O70" s="60"/>
      <c r="P70" s="60"/>
      <c r="Q70" s="60"/>
      <c r="R70" s="60"/>
      <c r="S70" s="60"/>
      <c r="T70" s="60"/>
    </row>
    <row r="71" spans="1:20" x14ac:dyDescent="0.45">
      <c r="A71" s="162"/>
      <c r="B71" s="163"/>
      <c r="C71" s="163"/>
      <c r="D71" s="164"/>
      <c r="E71" s="165"/>
      <c r="F71" s="163"/>
      <c r="G71" s="163"/>
      <c r="H71" s="163"/>
      <c r="I71" s="163"/>
      <c r="J71" s="163"/>
      <c r="K71" s="163"/>
      <c r="L71" s="166"/>
      <c r="M71" s="60"/>
      <c r="N71" s="60"/>
      <c r="O71" s="60"/>
      <c r="P71" s="60"/>
      <c r="Q71" s="60"/>
      <c r="R71" s="60"/>
      <c r="S71" s="60"/>
      <c r="T71" s="60"/>
    </row>
    <row r="72" spans="1:20" x14ac:dyDescent="0.45">
      <c r="A72" s="162"/>
      <c r="B72" s="163"/>
      <c r="C72" s="163"/>
      <c r="D72" s="164"/>
      <c r="E72" s="165"/>
      <c r="F72" s="163"/>
      <c r="G72" s="163"/>
      <c r="H72" s="163"/>
      <c r="I72" s="163"/>
      <c r="J72" s="163"/>
      <c r="K72" s="163"/>
      <c r="L72" s="166"/>
      <c r="M72" s="60"/>
      <c r="N72" s="60"/>
      <c r="O72" s="60"/>
      <c r="P72" s="60"/>
      <c r="Q72" s="60"/>
      <c r="R72" s="60"/>
      <c r="S72" s="60"/>
      <c r="T72" s="60"/>
    </row>
    <row r="73" spans="1:20" x14ac:dyDescent="0.45">
      <c r="A73" s="162"/>
      <c r="B73" s="163"/>
      <c r="C73" s="163"/>
      <c r="D73" s="164"/>
      <c r="E73" s="165"/>
      <c r="F73" s="163"/>
      <c r="G73" s="163"/>
      <c r="H73" s="163"/>
      <c r="I73" s="163"/>
      <c r="J73" s="163"/>
      <c r="K73" s="163"/>
      <c r="L73" s="166"/>
      <c r="M73" s="60"/>
      <c r="N73" s="60"/>
      <c r="O73" s="60"/>
      <c r="P73" s="60"/>
      <c r="Q73" s="60"/>
      <c r="R73" s="60"/>
      <c r="S73" s="60"/>
      <c r="T73" s="60"/>
    </row>
    <row r="74" spans="1:20" x14ac:dyDescent="0.45">
      <c r="A74" s="162"/>
      <c r="B74" s="163"/>
      <c r="C74" s="163"/>
      <c r="D74" s="164"/>
      <c r="E74" s="165"/>
      <c r="F74" s="163"/>
      <c r="G74" s="163"/>
      <c r="H74" s="163"/>
      <c r="I74" s="163"/>
      <c r="J74" s="163"/>
      <c r="K74" s="163"/>
      <c r="L74" s="166"/>
      <c r="M74" s="60"/>
      <c r="N74" s="60"/>
      <c r="O74" s="60"/>
      <c r="P74" s="60"/>
      <c r="Q74" s="60"/>
      <c r="R74" s="60"/>
      <c r="S74" s="60"/>
      <c r="T74" s="60"/>
    </row>
    <row r="75" spans="1:20" x14ac:dyDescent="0.45">
      <c r="A75" s="162"/>
      <c r="B75" s="163"/>
      <c r="C75" s="163"/>
      <c r="D75" s="164"/>
      <c r="E75" s="165"/>
      <c r="F75" s="163"/>
      <c r="G75" s="163"/>
      <c r="H75" s="163"/>
      <c r="I75" s="163"/>
      <c r="J75" s="163"/>
      <c r="K75" s="163"/>
      <c r="L75" s="166"/>
      <c r="M75" s="60"/>
      <c r="N75" s="60"/>
      <c r="O75" s="60"/>
      <c r="P75" s="60"/>
      <c r="Q75" s="60"/>
      <c r="R75" s="60"/>
      <c r="S75" s="60"/>
      <c r="T75" s="60"/>
    </row>
    <row r="76" spans="1:20" x14ac:dyDescent="0.45">
      <c r="A76" s="162"/>
      <c r="B76" s="163"/>
      <c r="C76" s="163"/>
      <c r="D76" s="164"/>
      <c r="E76" s="165"/>
      <c r="F76" s="163"/>
      <c r="G76" s="163"/>
      <c r="H76" s="163"/>
      <c r="I76" s="163"/>
      <c r="J76" s="163"/>
      <c r="K76" s="163"/>
      <c r="L76" s="166"/>
      <c r="M76" s="60"/>
      <c r="N76" s="60"/>
      <c r="O76" s="60"/>
      <c r="P76" s="60"/>
      <c r="Q76" s="60"/>
      <c r="R76" s="60"/>
      <c r="S76" s="60"/>
      <c r="T76" s="60"/>
    </row>
    <row r="77" spans="1:20" x14ac:dyDescent="0.45">
      <c r="A77" s="162"/>
      <c r="B77" s="163"/>
      <c r="C77" s="163"/>
      <c r="D77" s="164"/>
      <c r="E77" s="165"/>
      <c r="F77" s="163"/>
      <c r="G77" s="163"/>
      <c r="H77" s="163"/>
      <c r="I77" s="163"/>
      <c r="J77" s="163"/>
      <c r="K77" s="163"/>
      <c r="L77" s="166"/>
      <c r="M77" s="60"/>
      <c r="N77" s="60"/>
      <c r="O77" s="60"/>
      <c r="P77" s="60"/>
      <c r="Q77" s="60"/>
      <c r="R77" s="60"/>
      <c r="S77" s="60"/>
      <c r="T77" s="60"/>
    </row>
    <row r="78" spans="1:20" x14ac:dyDescent="0.45">
      <c r="A78" s="162"/>
      <c r="B78" s="163"/>
      <c r="C78" s="163"/>
      <c r="D78" s="164"/>
      <c r="E78" s="165"/>
      <c r="F78" s="163"/>
      <c r="G78" s="163"/>
      <c r="H78" s="163"/>
      <c r="I78" s="163"/>
      <c r="J78" s="163"/>
      <c r="K78" s="163"/>
      <c r="L78" s="166"/>
      <c r="M78" s="60"/>
      <c r="N78" s="60"/>
      <c r="O78" s="60"/>
      <c r="P78" s="60"/>
      <c r="Q78" s="60"/>
      <c r="R78" s="60"/>
      <c r="S78" s="60"/>
      <c r="T78" s="60"/>
    </row>
    <row r="79" spans="1:20" x14ac:dyDescent="0.45">
      <c r="A79" s="162"/>
      <c r="B79" s="163"/>
      <c r="C79" s="163"/>
      <c r="D79" s="164"/>
      <c r="E79" s="165"/>
      <c r="F79" s="163"/>
      <c r="G79" s="163"/>
      <c r="H79" s="163"/>
      <c r="I79" s="163"/>
      <c r="J79" s="163"/>
      <c r="K79" s="163"/>
      <c r="L79" s="166"/>
      <c r="M79" s="60"/>
      <c r="N79" s="60"/>
      <c r="O79" s="60"/>
      <c r="P79" s="60"/>
      <c r="Q79" s="60"/>
      <c r="R79" s="60"/>
      <c r="S79" s="60"/>
      <c r="T79" s="60"/>
    </row>
    <row r="80" spans="1:20" x14ac:dyDescent="0.45">
      <c r="A80" s="162"/>
      <c r="B80" s="163"/>
      <c r="C80" s="163"/>
      <c r="D80" s="164"/>
      <c r="E80" s="165"/>
      <c r="F80" s="163"/>
      <c r="G80" s="163"/>
      <c r="H80" s="163"/>
      <c r="I80" s="163"/>
      <c r="J80" s="163"/>
      <c r="K80" s="163"/>
      <c r="L80" s="166"/>
      <c r="M80" s="60"/>
      <c r="N80" s="60"/>
      <c r="O80" s="60"/>
      <c r="P80" s="60"/>
      <c r="Q80" s="60"/>
      <c r="R80" s="60"/>
      <c r="S80" s="60"/>
      <c r="T80" s="60"/>
    </row>
    <row r="81" spans="1:20" x14ac:dyDescent="0.45">
      <c r="A81" s="162"/>
      <c r="B81" s="163"/>
      <c r="C81" s="163"/>
      <c r="D81" s="164"/>
      <c r="E81" s="165"/>
      <c r="F81" s="163"/>
      <c r="G81" s="163"/>
      <c r="H81" s="163"/>
      <c r="I81" s="163"/>
      <c r="J81" s="163"/>
      <c r="K81" s="163"/>
      <c r="L81" s="166"/>
      <c r="M81" s="60"/>
      <c r="N81" s="60"/>
      <c r="O81" s="60"/>
      <c r="P81" s="60"/>
      <c r="Q81" s="60"/>
      <c r="R81" s="60"/>
      <c r="S81" s="60"/>
      <c r="T81" s="60"/>
    </row>
    <row r="82" spans="1:20" x14ac:dyDescent="0.45">
      <c r="A82" s="162"/>
      <c r="B82" s="163"/>
      <c r="C82" s="163"/>
      <c r="D82" s="164"/>
      <c r="E82" s="165"/>
      <c r="F82" s="163"/>
      <c r="G82" s="163"/>
      <c r="H82" s="163"/>
      <c r="I82" s="163"/>
      <c r="J82" s="163"/>
      <c r="K82" s="163"/>
      <c r="L82" s="166"/>
      <c r="M82" s="60"/>
      <c r="N82" s="60"/>
      <c r="O82" s="60"/>
      <c r="P82" s="60"/>
      <c r="Q82" s="60"/>
      <c r="R82" s="60"/>
      <c r="S82" s="60"/>
      <c r="T82" s="60"/>
    </row>
    <row r="83" spans="1:20" x14ac:dyDescent="0.45">
      <c r="A83" s="162"/>
      <c r="B83" s="163"/>
      <c r="C83" s="163"/>
      <c r="D83" s="164"/>
      <c r="E83" s="165"/>
      <c r="F83" s="163"/>
      <c r="G83" s="163"/>
      <c r="H83" s="163"/>
      <c r="I83" s="163"/>
      <c r="J83" s="163"/>
      <c r="K83" s="163"/>
      <c r="L83" s="166"/>
      <c r="M83" s="60"/>
      <c r="N83" s="60"/>
      <c r="O83" s="60"/>
      <c r="P83" s="60"/>
      <c r="Q83" s="60"/>
      <c r="R83" s="60"/>
      <c r="S83" s="60"/>
      <c r="T83" s="60"/>
    </row>
    <row r="84" spans="1:20" x14ac:dyDescent="0.45">
      <c r="A84" s="162"/>
      <c r="B84" s="163"/>
      <c r="C84" s="163"/>
      <c r="D84" s="164"/>
      <c r="E84" s="165"/>
      <c r="F84" s="163"/>
      <c r="G84" s="163"/>
      <c r="H84" s="163"/>
      <c r="I84" s="163"/>
      <c r="J84" s="163"/>
      <c r="K84" s="163"/>
      <c r="L84" s="166"/>
      <c r="M84" s="60"/>
      <c r="N84" s="60"/>
      <c r="O84" s="60"/>
      <c r="P84" s="60"/>
      <c r="Q84" s="60"/>
      <c r="R84" s="60"/>
      <c r="S84" s="60"/>
      <c r="T84" s="60"/>
    </row>
    <row r="85" spans="1:20" x14ac:dyDescent="0.45">
      <c r="A85" s="162"/>
      <c r="B85" s="163"/>
      <c r="C85" s="163"/>
      <c r="D85" s="164"/>
      <c r="E85" s="165"/>
      <c r="F85" s="163"/>
      <c r="G85" s="163"/>
      <c r="H85" s="163"/>
      <c r="I85" s="163"/>
      <c r="J85" s="163"/>
      <c r="K85" s="163"/>
      <c r="L85" s="166"/>
      <c r="M85" s="60"/>
      <c r="N85" s="60"/>
      <c r="O85" s="60"/>
      <c r="P85" s="60"/>
      <c r="Q85" s="60"/>
      <c r="R85" s="60"/>
      <c r="S85" s="60"/>
      <c r="T85" s="60"/>
    </row>
    <row r="86" spans="1:20" x14ac:dyDescent="0.45">
      <c r="A86" s="162"/>
      <c r="B86" s="163"/>
      <c r="C86" s="163"/>
      <c r="D86" s="164"/>
      <c r="E86" s="165"/>
      <c r="F86" s="163"/>
      <c r="G86" s="163"/>
      <c r="H86" s="163"/>
      <c r="I86" s="163"/>
      <c r="J86" s="163"/>
      <c r="K86" s="163"/>
      <c r="L86" s="166"/>
      <c r="M86" s="60"/>
      <c r="N86" s="60"/>
      <c r="O86" s="60"/>
      <c r="P86" s="60"/>
      <c r="Q86" s="60"/>
      <c r="R86" s="60"/>
      <c r="S86" s="60"/>
      <c r="T86" s="60"/>
    </row>
    <row r="87" spans="1:20" x14ac:dyDescent="0.45">
      <c r="A87" s="162"/>
      <c r="B87" s="163"/>
      <c r="C87" s="163"/>
      <c r="D87" s="164"/>
      <c r="E87" s="165"/>
      <c r="F87" s="163"/>
      <c r="G87" s="163"/>
      <c r="H87" s="163"/>
      <c r="I87" s="163"/>
      <c r="J87" s="163"/>
      <c r="K87" s="163"/>
      <c r="L87" s="166"/>
      <c r="M87" s="60"/>
      <c r="N87" s="60"/>
      <c r="O87" s="60"/>
      <c r="P87" s="60"/>
      <c r="Q87" s="60"/>
      <c r="R87" s="60"/>
      <c r="S87" s="60"/>
      <c r="T87" s="60"/>
    </row>
    <row r="88" spans="1:20" x14ac:dyDescent="0.45">
      <c r="A88" s="162"/>
      <c r="B88" s="163"/>
      <c r="C88" s="163"/>
      <c r="D88" s="164"/>
      <c r="E88" s="165"/>
      <c r="F88" s="163"/>
      <c r="G88" s="163"/>
      <c r="H88" s="163"/>
      <c r="I88" s="163"/>
      <c r="J88" s="163"/>
      <c r="K88" s="163"/>
      <c r="L88" s="166"/>
      <c r="M88" s="60"/>
      <c r="N88" s="60"/>
      <c r="O88" s="60"/>
      <c r="P88" s="60"/>
      <c r="Q88" s="60"/>
      <c r="R88" s="60"/>
      <c r="S88" s="60"/>
      <c r="T88" s="60"/>
    </row>
    <row r="89" spans="1:20" x14ac:dyDescent="0.45">
      <c r="A89" s="162"/>
      <c r="B89" s="163"/>
      <c r="C89" s="163"/>
      <c r="D89" s="164"/>
      <c r="E89" s="165"/>
      <c r="F89" s="163"/>
      <c r="G89" s="163"/>
      <c r="H89" s="163"/>
      <c r="I89" s="163"/>
      <c r="J89" s="163"/>
      <c r="K89" s="163"/>
      <c r="L89" s="166"/>
      <c r="M89" s="60"/>
      <c r="N89" s="60"/>
      <c r="O89" s="60"/>
      <c r="P89" s="60"/>
      <c r="Q89" s="60"/>
      <c r="R89" s="60"/>
      <c r="S89" s="60"/>
      <c r="T89" s="60"/>
    </row>
    <row r="90" spans="1:20" x14ac:dyDescent="0.45">
      <c r="A90" s="162"/>
      <c r="B90" s="163"/>
      <c r="C90" s="163"/>
      <c r="D90" s="164"/>
      <c r="E90" s="165"/>
      <c r="F90" s="163"/>
      <c r="G90" s="163"/>
      <c r="H90" s="163"/>
      <c r="I90" s="163"/>
      <c r="J90" s="163"/>
      <c r="K90" s="163"/>
      <c r="L90" s="166"/>
      <c r="M90" s="60"/>
      <c r="N90" s="60"/>
      <c r="O90" s="60"/>
      <c r="P90" s="60"/>
      <c r="Q90" s="60"/>
      <c r="R90" s="60"/>
      <c r="S90" s="60"/>
      <c r="T90" s="60"/>
    </row>
    <row r="91" spans="1:20" x14ac:dyDescent="0.45">
      <c r="A91" s="162"/>
      <c r="B91" s="163"/>
      <c r="C91" s="163"/>
      <c r="D91" s="164"/>
      <c r="E91" s="165"/>
      <c r="F91" s="163"/>
      <c r="G91" s="163"/>
      <c r="H91" s="163"/>
      <c r="I91" s="163"/>
      <c r="J91" s="163"/>
      <c r="K91" s="163"/>
      <c r="L91" s="166"/>
      <c r="M91" s="60"/>
      <c r="N91" s="60"/>
      <c r="O91" s="60"/>
      <c r="P91" s="60"/>
      <c r="Q91" s="60"/>
      <c r="R91" s="60"/>
      <c r="S91" s="60"/>
      <c r="T91" s="60"/>
    </row>
    <row r="92" spans="1:20" x14ac:dyDescent="0.45">
      <c r="A92" s="162"/>
      <c r="B92" s="163"/>
      <c r="C92" s="163"/>
      <c r="D92" s="164"/>
      <c r="E92" s="165"/>
      <c r="F92" s="163"/>
      <c r="G92" s="163"/>
      <c r="H92" s="163"/>
      <c r="I92" s="163"/>
      <c r="J92" s="163"/>
      <c r="K92" s="163"/>
      <c r="L92" s="166"/>
      <c r="M92" s="60"/>
      <c r="N92" s="60"/>
      <c r="O92" s="60"/>
      <c r="P92" s="60"/>
      <c r="Q92" s="60"/>
      <c r="R92" s="60"/>
      <c r="S92" s="60"/>
      <c r="T92" s="60"/>
    </row>
    <row r="93" spans="1:20" x14ac:dyDescent="0.45">
      <c r="A93" s="162"/>
      <c r="B93" s="163"/>
      <c r="C93" s="163"/>
      <c r="D93" s="164"/>
      <c r="E93" s="165"/>
      <c r="F93" s="163"/>
      <c r="G93" s="163"/>
      <c r="H93" s="163"/>
      <c r="I93" s="163"/>
      <c r="J93" s="163"/>
      <c r="K93" s="163"/>
      <c r="L93" s="166"/>
      <c r="M93" s="60"/>
      <c r="N93" s="60"/>
      <c r="O93" s="60"/>
      <c r="P93" s="60"/>
      <c r="Q93" s="60"/>
      <c r="R93" s="60"/>
      <c r="S93" s="60"/>
      <c r="T93" s="60"/>
    </row>
    <row r="94" spans="1:20" x14ac:dyDescent="0.45">
      <c r="A94" s="162"/>
      <c r="B94" s="163"/>
      <c r="C94" s="163"/>
      <c r="D94" s="164"/>
      <c r="E94" s="165"/>
      <c r="F94" s="163"/>
      <c r="G94" s="163"/>
      <c r="H94" s="163"/>
      <c r="I94" s="163"/>
      <c r="J94" s="163"/>
      <c r="K94" s="163"/>
      <c r="L94" s="166"/>
      <c r="M94" s="60"/>
      <c r="N94" s="60"/>
      <c r="O94" s="60"/>
      <c r="P94" s="60"/>
      <c r="Q94" s="60"/>
      <c r="R94" s="60"/>
      <c r="S94" s="60"/>
      <c r="T94" s="60"/>
    </row>
    <row r="95" spans="1:20" x14ac:dyDescent="0.45">
      <c r="A95" s="162"/>
      <c r="B95" s="163"/>
      <c r="C95" s="163"/>
      <c r="D95" s="164"/>
      <c r="E95" s="165"/>
      <c r="F95" s="163"/>
      <c r="G95" s="163"/>
      <c r="H95" s="163"/>
      <c r="I95" s="163"/>
      <c r="J95" s="163"/>
      <c r="K95" s="163"/>
      <c r="L95" s="166"/>
      <c r="M95" s="60"/>
      <c r="N95" s="60"/>
      <c r="O95" s="60"/>
      <c r="P95" s="60"/>
      <c r="Q95" s="60"/>
      <c r="R95" s="60"/>
      <c r="S95" s="60"/>
      <c r="T95" s="60"/>
    </row>
    <row r="96" spans="1:20" x14ac:dyDescent="0.45">
      <c r="A96" s="162"/>
      <c r="B96" s="163"/>
      <c r="C96" s="163"/>
      <c r="D96" s="164"/>
      <c r="E96" s="165"/>
      <c r="F96" s="163"/>
      <c r="G96" s="163"/>
      <c r="H96" s="163"/>
      <c r="I96" s="163"/>
      <c r="J96" s="163"/>
      <c r="K96" s="163"/>
      <c r="L96" s="166"/>
      <c r="M96" s="60"/>
      <c r="N96" s="60"/>
      <c r="O96" s="60"/>
      <c r="P96" s="60"/>
      <c r="Q96" s="60"/>
      <c r="R96" s="60"/>
      <c r="S96" s="60"/>
      <c r="T96" s="60"/>
    </row>
    <row r="97" spans="1:20" x14ac:dyDescent="0.45">
      <c r="A97" s="162"/>
      <c r="B97" s="163"/>
      <c r="C97" s="163"/>
      <c r="D97" s="164"/>
      <c r="E97" s="165"/>
      <c r="F97" s="163"/>
      <c r="G97" s="163"/>
      <c r="H97" s="163"/>
      <c r="I97" s="163"/>
      <c r="J97" s="163"/>
      <c r="K97" s="163"/>
      <c r="L97" s="166"/>
      <c r="M97" s="60"/>
      <c r="N97" s="60"/>
      <c r="O97" s="60"/>
      <c r="P97" s="60"/>
      <c r="Q97" s="60"/>
      <c r="R97" s="60"/>
      <c r="S97" s="60"/>
      <c r="T97" s="60"/>
    </row>
    <row r="98" spans="1:20" x14ac:dyDescent="0.45">
      <c r="A98" s="162"/>
      <c r="B98" s="163"/>
      <c r="C98" s="163"/>
      <c r="D98" s="164"/>
      <c r="E98" s="165"/>
      <c r="F98" s="163"/>
      <c r="G98" s="163"/>
      <c r="H98" s="163"/>
      <c r="I98" s="163"/>
      <c r="J98" s="163"/>
      <c r="K98" s="163"/>
      <c r="L98" s="166"/>
      <c r="M98" s="60"/>
      <c r="N98" s="60"/>
      <c r="O98" s="60"/>
      <c r="P98" s="60"/>
      <c r="Q98" s="60"/>
      <c r="R98" s="60"/>
      <c r="S98" s="60"/>
      <c r="T98" s="60"/>
    </row>
    <row r="99" spans="1:20" x14ac:dyDescent="0.45">
      <c r="A99" s="162"/>
      <c r="B99" s="163"/>
      <c r="C99" s="163"/>
      <c r="D99" s="164"/>
      <c r="E99" s="165"/>
      <c r="F99" s="163"/>
      <c r="G99" s="163"/>
      <c r="H99" s="163"/>
      <c r="I99" s="163"/>
      <c r="J99" s="163"/>
      <c r="K99" s="163"/>
      <c r="L99" s="166"/>
      <c r="M99" s="60"/>
      <c r="N99" s="60"/>
      <c r="O99" s="60"/>
      <c r="P99" s="60"/>
      <c r="Q99" s="60"/>
      <c r="R99" s="60"/>
      <c r="S99" s="60"/>
      <c r="T99" s="60"/>
    </row>
    <row r="100" spans="1:20" x14ac:dyDescent="0.45">
      <c r="A100" s="162"/>
      <c r="B100" s="163"/>
      <c r="C100" s="163"/>
      <c r="D100" s="164"/>
      <c r="E100" s="165"/>
      <c r="F100" s="163"/>
      <c r="G100" s="163"/>
      <c r="H100" s="163"/>
      <c r="I100" s="163"/>
      <c r="J100" s="163"/>
      <c r="K100" s="163"/>
      <c r="L100" s="166"/>
      <c r="M100" s="60"/>
      <c r="N100" s="60"/>
      <c r="O100" s="60"/>
      <c r="P100" s="60"/>
      <c r="Q100" s="60"/>
      <c r="R100" s="60"/>
      <c r="S100" s="60"/>
      <c r="T100" s="60"/>
    </row>
    <row r="101" spans="1:20" x14ac:dyDescent="0.45">
      <c r="A101" s="162"/>
      <c r="B101" s="163"/>
      <c r="C101" s="163"/>
      <c r="D101" s="164"/>
      <c r="E101" s="165"/>
      <c r="F101" s="163"/>
      <c r="G101" s="163"/>
      <c r="H101" s="163"/>
      <c r="I101" s="163"/>
      <c r="J101" s="163"/>
      <c r="K101" s="163"/>
      <c r="L101" s="166"/>
      <c r="M101" s="60"/>
      <c r="N101" s="60"/>
      <c r="O101" s="60"/>
      <c r="P101" s="60"/>
      <c r="Q101" s="60"/>
      <c r="R101" s="60"/>
      <c r="S101" s="60"/>
      <c r="T101" s="60"/>
    </row>
    <row r="102" spans="1:20" x14ac:dyDescent="0.45">
      <c r="A102" s="162"/>
      <c r="B102" s="163"/>
      <c r="C102" s="163"/>
      <c r="D102" s="164"/>
      <c r="E102" s="165"/>
      <c r="F102" s="163"/>
      <c r="G102" s="163"/>
      <c r="H102" s="163"/>
      <c r="I102" s="163"/>
      <c r="J102" s="163"/>
      <c r="K102" s="163"/>
      <c r="L102" s="166"/>
      <c r="M102" s="60"/>
      <c r="N102" s="60"/>
      <c r="O102" s="60"/>
      <c r="P102" s="60"/>
      <c r="Q102" s="60"/>
      <c r="R102" s="60"/>
      <c r="S102" s="60"/>
      <c r="T102" s="60"/>
    </row>
    <row r="103" spans="1:20" x14ac:dyDescent="0.45">
      <c r="A103" s="162"/>
      <c r="B103" s="163"/>
      <c r="C103" s="163"/>
      <c r="D103" s="164"/>
      <c r="E103" s="165"/>
      <c r="F103" s="163"/>
      <c r="G103" s="163"/>
      <c r="H103" s="163"/>
      <c r="I103" s="163"/>
      <c r="J103" s="163"/>
      <c r="K103" s="163"/>
      <c r="L103" s="166"/>
      <c r="M103" s="60"/>
      <c r="N103" s="60"/>
      <c r="O103" s="60"/>
      <c r="P103" s="60"/>
      <c r="Q103" s="60"/>
      <c r="R103" s="60"/>
      <c r="S103" s="60"/>
      <c r="T103" s="60"/>
    </row>
    <row r="104" spans="1:20" x14ac:dyDescent="0.45">
      <c r="A104" s="162"/>
      <c r="B104" s="163"/>
      <c r="C104" s="163"/>
      <c r="D104" s="164"/>
      <c r="E104" s="165"/>
      <c r="F104" s="163"/>
      <c r="G104" s="163"/>
      <c r="H104" s="163"/>
      <c r="I104" s="163"/>
      <c r="J104" s="163"/>
      <c r="K104" s="163"/>
      <c r="L104" s="166"/>
      <c r="M104" s="60"/>
      <c r="N104" s="60"/>
      <c r="O104" s="60"/>
      <c r="P104" s="60"/>
      <c r="Q104" s="60"/>
      <c r="R104" s="60"/>
      <c r="S104" s="60"/>
      <c r="T104" s="60"/>
    </row>
    <row r="105" spans="1:20" x14ac:dyDescent="0.45">
      <c r="A105" s="162"/>
      <c r="B105" s="163"/>
      <c r="C105" s="163"/>
      <c r="D105" s="164"/>
      <c r="E105" s="165"/>
      <c r="F105" s="163"/>
      <c r="G105" s="163"/>
      <c r="H105" s="163"/>
      <c r="I105" s="163"/>
      <c r="J105" s="163"/>
      <c r="K105" s="163"/>
      <c r="L105" s="166"/>
      <c r="M105" s="60"/>
      <c r="N105" s="60"/>
      <c r="O105" s="60"/>
      <c r="P105" s="60"/>
      <c r="Q105" s="60"/>
      <c r="R105" s="60"/>
      <c r="S105" s="60"/>
      <c r="T105" s="60"/>
    </row>
    <row r="106" spans="1:20" x14ac:dyDescent="0.45">
      <c r="A106" s="162"/>
      <c r="B106" s="163"/>
      <c r="C106" s="163"/>
      <c r="D106" s="164"/>
      <c r="E106" s="165"/>
      <c r="F106" s="163"/>
      <c r="G106" s="163"/>
      <c r="H106" s="163"/>
      <c r="I106" s="163"/>
      <c r="J106" s="163"/>
      <c r="K106" s="163"/>
      <c r="L106" s="166"/>
      <c r="M106" s="60"/>
      <c r="N106" s="60"/>
      <c r="O106" s="60"/>
      <c r="P106" s="60"/>
      <c r="Q106" s="60"/>
      <c r="R106" s="60"/>
      <c r="S106" s="60"/>
      <c r="T106" s="60"/>
    </row>
    <row r="107" spans="1:20" x14ac:dyDescent="0.45">
      <c r="A107" s="162"/>
      <c r="B107" s="163"/>
      <c r="C107" s="163"/>
      <c r="D107" s="164"/>
      <c r="E107" s="165"/>
      <c r="F107" s="163"/>
      <c r="G107" s="163"/>
      <c r="H107" s="163"/>
      <c r="I107" s="163"/>
      <c r="J107" s="163"/>
      <c r="K107" s="163"/>
      <c r="L107" s="166"/>
      <c r="M107" s="60"/>
      <c r="N107" s="60"/>
      <c r="O107" s="60"/>
      <c r="P107" s="60"/>
      <c r="Q107" s="60"/>
      <c r="R107" s="60"/>
      <c r="S107" s="60"/>
      <c r="T107" s="60"/>
    </row>
    <row r="108" spans="1:20" x14ac:dyDescent="0.45">
      <c r="A108" s="162"/>
      <c r="B108" s="163"/>
      <c r="C108" s="163"/>
      <c r="D108" s="164"/>
      <c r="E108" s="165"/>
      <c r="F108" s="163"/>
      <c r="G108" s="163"/>
      <c r="H108" s="163"/>
      <c r="I108" s="163"/>
      <c r="J108" s="163"/>
      <c r="K108" s="163"/>
      <c r="L108" s="166"/>
      <c r="M108" s="60"/>
      <c r="N108" s="60"/>
      <c r="O108" s="60"/>
      <c r="P108" s="60"/>
      <c r="Q108" s="60"/>
      <c r="R108" s="60"/>
      <c r="S108" s="60"/>
      <c r="T108" s="60"/>
    </row>
    <row r="109" spans="1:20" x14ac:dyDescent="0.45">
      <c r="A109" s="162"/>
      <c r="B109" s="163"/>
      <c r="C109" s="163"/>
      <c r="D109" s="164"/>
      <c r="E109" s="165"/>
      <c r="F109" s="163"/>
      <c r="G109" s="163"/>
      <c r="H109" s="163"/>
      <c r="I109" s="163"/>
      <c r="J109" s="163"/>
      <c r="K109" s="163"/>
      <c r="L109" s="166"/>
      <c r="M109" s="60"/>
      <c r="N109" s="60"/>
      <c r="O109" s="60"/>
      <c r="P109" s="60"/>
      <c r="Q109" s="60"/>
      <c r="R109" s="60"/>
      <c r="S109" s="60"/>
      <c r="T109" s="60"/>
    </row>
    <row r="110" spans="1:20" x14ac:dyDescent="0.45">
      <c r="A110" s="162"/>
      <c r="B110" s="163"/>
      <c r="C110" s="163"/>
      <c r="D110" s="164"/>
      <c r="E110" s="165"/>
      <c r="F110" s="163"/>
      <c r="G110" s="163"/>
      <c r="H110" s="163"/>
      <c r="I110" s="163"/>
      <c r="J110" s="163"/>
      <c r="K110" s="163"/>
      <c r="L110" s="166"/>
      <c r="M110" s="60"/>
      <c r="N110" s="60"/>
      <c r="O110" s="60"/>
      <c r="P110" s="60"/>
      <c r="Q110" s="60"/>
      <c r="R110" s="60"/>
      <c r="S110" s="60"/>
      <c r="T110" s="60"/>
    </row>
    <row r="111" spans="1:20" x14ac:dyDescent="0.45">
      <c r="A111" s="162"/>
      <c r="B111" s="163"/>
      <c r="C111" s="163"/>
      <c r="D111" s="164"/>
      <c r="E111" s="165"/>
      <c r="F111" s="163"/>
      <c r="G111" s="163"/>
      <c r="H111" s="163"/>
      <c r="I111" s="163"/>
      <c r="J111" s="163"/>
      <c r="K111" s="163"/>
      <c r="L111" s="166"/>
      <c r="M111" s="60"/>
      <c r="N111" s="60"/>
      <c r="O111" s="60"/>
      <c r="P111" s="60"/>
      <c r="Q111" s="60"/>
      <c r="R111" s="60"/>
      <c r="S111" s="60"/>
      <c r="T111" s="60"/>
    </row>
    <row r="112" spans="1:20" x14ac:dyDescent="0.45">
      <c r="A112" s="162"/>
      <c r="B112" s="163"/>
      <c r="C112" s="163"/>
      <c r="D112" s="164"/>
      <c r="E112" s="165"/>
      <c r="F112" s="163"/>
      <c r="G112" s="163"/>
      <c r="H112" s="163"/>
      <c r="I112" s="163"/>
      <c r="J112" s="163"/>
      <c r="K112" s="163"/>
      <c r="L112" s="166"/>
      <c r="M112" s="60"/>
      <c r="N112" s="60"/>
      <c r="O112" s="60"/>
      <c r="P112" s="60"/>
      <c r="Q112" s="60"/>
      <c r="R112" s="60"/>
      <c r="S112" s="60"/>
      <c r="T112" s="60"/>
    </row>
    <row r="113" spans="1:20" x14ac:dyDescent="0.45">
      <c r="A113" s="162"/>
      <c r="B113" s="163"/>
      <c r="C113" s="163"/>
      <c r="D113" s="164"/>
      <c r="E113" s="165"/>
      <c r="F113" s="163"/>
      <c r="G113" s="163"/>
      <c r="H113" s="163"/>
      <c r="I113" s="163"/>
      <c r="J113" s="163"/>
      <c r="K113" s="163"/>
      <c r="L113" s="166"/>
      <c r="M113" s="60"/>
      <c r="N113" s="60"/>
      <c r="O113" s="60"/>
      <c r="P113" s="60"/>
      <c r="Q113" s="60"/>
      <c r="R113" s="60"/>
      <c r="S113" s="60"/>
      <c r="T113" s="60"/>
    </row>
    <row r="114" spans="1:20" x14ac:dyDescent="0.45">
      <c r="A114" s="162"/>
      <c r="B114" s="163"/>
      <c r="C114" s="163"/>
      <c r="D114" s="164"/>
      <c r="E114" s="165"/>
      <c r="F114" s="163"/>
      <c r="G114" s="163"/>
      <c r="H114" s="163"/>
      <c r="I114" s="163"/>
      <c r="J114" s="163"/>
      <c r="K114" s="163"/>
      <c r="L114" s="166"/>
      <c r="M114" s="60"/>
      <c r="N114" s="60"/>
      <c r="O114" s="60"/>
      <c r="P114" s="60"/>
      <c r="Q114" s="60"/>
      <c r="R114" s="60"/>
      <c r="S114" s="60"/>
      <c r="T114" s="60"/>
    </row>
    <row r="115" spans="1:20" x14ac:dyDescent="0.45">
      <c r="A115" s="162"/>
      <c r="B115" s="163"/>
      <c r="C115" s="163"/>
      <c r="D115" s="164"/>
      <c r="E115" s="165"/>
      <c r="F115" s="163"/>
      <c r="G115" s="163"/>
      <c r="H115" s="163"/>
      <c r="I115" s="163"/>
      <c r="J115" s="163"/>
      <c r="K115" s="163"/>
      <c r="L115" s="166"/>
      <c r="M115" s="60"/>
      <c r="N115" s="60"/>
      <c r="O115" s="60"/>
      <c r="P115" s="60"/>
      <c r="Q115" s="60"/>
      <c r="R115" s="60"/>
      <c r="S115" s="60"/>
      <c r="T115" s="60"/>
    </row>
    <row r="116" spans="1:20" x14ac:dyDescent="0.45">
      <c r="A116" s="162"/>
      <c r="B116" s="163"/>
      <c r="C116" s="163"/>
      <c r="D116" s="164"/>
      <c r="E116" s="165"/>
      <c r="F116" s="163"/>
      <c r="G116" s="163"/>
      <c r="H116" s="163"/>
      <c r="I116" s="163"/>
      <c r="J116" s="163"/>
      <c r="K116" s="163"/>
      <c r="L116" s="166"/>
      <c r="M116" s="60"/>
      <c r="N116" s="60"/>
      <c r="O116" s="60"/>
      <c r="P116" s="60"/>
      <c r="Q116" s="60"/>
      <c r="R116" s="60"/>
      <c r="S116" s="60"/>
      <c r="T116" s="60"/>
    </row>
    <row r="117" spans="1:20" x14ac:dyDescent="0.45">
      <c r="A117" s="162"/>
      <c r="B117" s="163"/>
      <c r="C117" s="163"/>
      <c r="D117" s="164"/>
      <c r="E117" s="165"/>
      <c r="F117" s="163"/>
      <c r="G117" s="163"/>
      <c r="H117" s="163"/>
      <c r="I117" s="163"/>
      <c r="J117" s="163"/>
      <c r="K117" s="163"/>
      <c r="L117" s="166"/>
      <c r="M117" s="60"/>
      <c r="N117" s="60"/>
      <c r="O117" s="60"/>
      <c r="P117" s="60"/>
      <c r="Q117" s="60"/>
      <c r="R117" s="60"/>
      <c r="S117" s="60"/>
      <c r="T117" s="60"/>
    </row>
    <row r="118" spans="1:20" x14ac:dyDescent="0.45">
      <c r="A118" s="162"/>
      <c r="B118" s="163"/>
      <c r="C118" s="163"/>
      <c r="D118" s="164"/>
      <c r="E118" s="165"/>
      <c r="F118" s="163"/>
      <c r="G118" s="163"/>
      <c r="H118" s="163"/>
      <c r="I118" s="163"/>
      <c r="J118" s="163"/>
      <c r="K118" s="163"/>
      <c r="L118" s="166"/>
      <c r="M118" s="60"/>
      <c r="N118" s="60"/>
      <c r="O118" s="60"/>
      <c r="P118" s="60"/>
      <c r="Q118" s="60"/>
      <c r="R118" s="60"/>
      <c r="S118" s="60"/>
      <c r="T118" s="60"/>
    </row>
    <row r="119" spans="1:20" x14ac:dyDescent="0.45">
      <c r="A119" s="162"/>
      <c r="B119" s="163"/>
      <c r="C119" s="163"/>
      <c r="D119" s="164"/>
      <c r="E119" s="165"/>
      <c r="F119" s="163"/>
      <c r="G119" s="163"/>
      <c r="H119" s="163"/>
      <c r="I119" s="163"/>
      <c r="J119" s="163"/>
      <c r="K119" s="163"/>
      <c r="L119" s="166"/>
      <c r="M119" s="60"/>
      <c r="N119" s="60"/>
      <c r="O119" s="60"/>
      <c r="P119" s="60"/>
      <c r="Q119" s="60"/>
      <c r="R119" s="60"/>
      <c r="S119" s="60"/>
      <c r="T119" s="60"/>
    </row>
    <row r="120" spans="1:20" x14ac:dyDescent="0.45">
      <c r="A120" s="162"/>
      <c r="B120" s="163"/>
      <c r="C120" s="163"/>
      <c r="D120" s="164"/>
      <c r="E120" s="165"/>
      <c r="F120" s="163"/>
      <c r="G120" s="163"/>
      <c r="H120" s="163"/>
      <c r="I120" s="163"/>
      <c r="J120" s="163"/>
      <c r="K120" s="163"/>
      <c r="L120" s="166"/>
      <c r="M120" s="60"/>
      <c r="N120" s="60"/>
      <c r="O120" s="60"/>
      <c r="P120" s="60"/>
      <c r="Q120" s="60"/>
      <c r="R120" s="60"/>
      <c r="S120" s="60"/>
      <c r="T120" s="60"/>
    </row>
    <row r="121" spans="1:20" x14ac:dyDescent="0.45">
      <c r="A121" s="162"/>
      <c r="B121" s="163"/>
      <c r="C121" s="163"/>
      <c r="D121" s="164"/>
      <c r="E121" s="165"/>
      <c r="F121" s="163"/>
      <c r="G121" s="163"/>
      <c r="H121" s="163"/>
      <c r="I121" s="163"/>
      <c r="J121" s="163"/>
      <c r="K121" s="163"/>
      <c r="L121" s="166"/>
      <c r="M121" s="60"/>
      <c r="N121" s="60"/>
      <c r="O121" s="60"/>
      <c r="P121" s="60"/>
      <c r="Q121" s="60"/>
      <c r="R121" s="60"/>
      <c r="S121" s="60"/>
      <c r="T121" s="60"/>
    </row>
    <row r="122" spans="1:20" x14ac:dyDescent="0.45">
      <c r="A122" s="162"/>
      <c r="B122" s="163"/>
      <c r="C122" s="163"/>
      <c r="D122" s="164"/>
      <c r="E122" s="165"/>
      <c r="F122" s="163"/>
      <c r="G122" s="163"/>
      <c r="H122" s="163"/>
      <c r="I122" s="163"/>
      <c r="J122" s="163"/>
      <c r="K122" s="163"/>
      <c r="L122" s="166"/>
      <c r="M122" s="60"/>
      <c r="N122" s="60"/>
      <c r="O122" s="60"/>
      <c r="P122" s="60"/>
      <c r="Q122" s="60"/>
      <c r="R122" s="60"/>
      <c r="S122" s="60"/>
      <c r="T122" s="60"/>
    </row>
    <row r="123" spans="1:20" x14ac:dyDescent="0.45">
      <c r="A123" s="162"/>
      <c r="B123" s="163"/>
      <c r="C123" s="163"/>
      <c r="D123" s="164"/>
      <c r="E123" s="165"/>
      <c r="F123" s="163"/>
      <c r="G123" s="163"/>
      <c r="H123" s="163"/>
      <c r="I123" s="163"/>
      <c r="J123" s="163"/>
      <c r="K123" s="163"/>
      <c r="L123" s="166"/>
      <c r="M123" s="60"/>
      <c r="N123" s="60"/>
      <c r="O123" s="60"/>
      <c r="P123" s="60"/>
      <c r="Q123" s="60"/>
      <c r="R123" s="60"/>
      <c r="S123" s="60"/>
      <c r="T123" s="60"/>
    </row>
    <row r="124" spans="1:20" x14ac:dyDescent="0.45">
      <c r="A124" s="162"/>
      <c r="B124" s="163"/>
      <c r="C124" s="163"/>
      <c r="D124" s="164"/>
      <c r="E124" s="165"/>
      <c r="F124" s="163"/>
      <c r="G124" s="163"/>
      <c r="H124" s="163"/>
      <c r="I124" s="163"/>
      <c r="J124" s="163"/>
      <c r="K124" s="163"/>
      <c r="L124" s="166"/>
      <c r="M124" s="60"/>
      <c r="N124" s="60"/>
      <c r="O124" s="60"/>
      <c r="P124" s="60"/>
      <c r="Q124" s="60"/>
      <c r="R124" s="60"/>
      <c r="S124" s="60"/>
      <c r="T124" s="60"/>
    </row>
    <row r="125" spans="1:20" x14ac:dyDescent="0.45">
      <c r="A125" s="162"/>
      <c r="B125" s="163"/>
      <c r="C125" s="163"/>
      <c r="D125" s="164"/>
      <c r="E125" s="165"/>
      <c r="F125" s="163"/>
      <c r="G125" s="163"/>
      <c r="H125" s="163"/>
      <c r="I125" s="163"/>
      <c r="J125" s="163"/>
      <c r="K125" s="163"/>
      <c r="L125" s="166"/>
      <c r="M125" s="60"/>
      <c r="N125" s="60"/>
      <c r="O125" s="60"/>
      <c r="P125" s="60"/>
      <c r="Q125" s="60"/>
      <c r="R125" s="60"/>
      <c r="S125" s="60"/>
      <c r="T125" s="60"/>
    </row>
    <row r="126" spans="1:20" x14ac:dyDescent="0.45">
      <c r="A126" s="162"/>
      <c r="B126" s="163"/>
      <c r="C126" s="163"/>
      <c r="D126" s="164"/>
      <c r="E126" s="165"/>
      <c r="F126" s="163"/>
      <c r="G126" s="163"/>
      <c r="H126" s="163"/>
      <c r="I126" s="163"/>
      <c r="J126" s="163"/>
      <c r="K126" s="163"/>
      <c r="L126" s="166"/>
      <c r="M126" s="60"/>
      <c r="N126" s="60"/>
      <c r="O126" s="60"/>
      <c r="P126" s="60"/>
      <c r="Q126" s="60"/>
      <c r="R126" s="60"/>
      <c r="S126" s="60"/>
      <c r="T126" s="60"/>
    </row>
    <row r="127" spans="1:20" x14ac:dyDescent="0.45">
      <c r="A127" s="162"/>
      <c r="B127" s="163"/>
      <c r="C127" s="163"/>
      <c r="D127" s="164"/>
      <c r="E127" s="165"/>
      <c r="F127" s="163"/>
      <c r="G127" s="163"/>
      <c r="H127" s="163"/>
      <c r="I127" s="163"/>
      <c r="J127" s="163"/>
      <c r="K127" s="163"/>
      <c r="L127" s="166"/>
      <c r="M127" s="60"/>
      <c r="N127" s="60"/>
      <c r="O127" s="60"/>
      <c r="P127" s="60"/>
      <c r="Q127" s="60"/>
      <c r="R127" s="60"/>
      <c r="S127" s="60"/>
      <c r="T127" s="60"/>
    </row>
    <row r="128" spans="1:20" x14ac:dyDescent="0.45">
      <c r="A128" s="162"/>
      <c r="B128" s="163"/>
      <c r="C128" s="163"/>
      <c r="D128" s="164"/>
      <c r="E128" s="165"/>
      <c r="F128" s="163"/>
      <c r="G128" s="163"/>
      <c r="H128" s="163"/>
      <c r="I128" s="163"/>
      <c r="J128" s="163"/>
      <c r="K128" s="163"/>
      <c r="L128" s="166"/>
      <c r="M128" s="60"/>
      <c r="N128" s="60"/>
      <c r="O128" s="60"/>
      <c r="P128" s="60"/>
      <c r="Q128" s="60"/>
      <c r="R128" s="60"/>
      <c r="S128" s="60"/>
      <c r="T128" s="60"/>
    </row>
    <row r="129" spans="1:20" x14ac:dyDescent="0.45">
      <c r="A129" s="162"/>
      <c r="B129" s="163"/>
      <c r="C129" s="163"/>
      <c r="D129" s="164"/>
      <c r="E129" s="165"/>
      <c r="F129" s="163"/>
      <c r="G129" s="163"/>
      <c r="H129" s="163"/>
      <c r="I129" s="163"/>
      <c r="J129" s="163"/>
      <c r="K129" s="163"/>
      <c r="L129" s="166"/>
      <c r="M129" s="60"/>
      <c r="N129" s="60"/>
      <c r="O129" s="60"/>
      <c r="P129" s="60"/>
      <c r="Q129" s="60"/>
      <c r="R129" s="60"/>
      <c r="S129" s="60"/>
      <c r="T129" s="60"/>
    </row>
    <row r="130" spans="1:20" x14ac:dyDescent="0.45">
      <c r="A130" s="162"/>
      <c r="B130" s="163"/>
      <c r="C130" s="163"/>
      <c r="D130" s="164"/>
      <c r="E130" s="165"/>
      <c r="F130" s="163"/>
      <c r="G130" s="163"/>
      <c r="H130" s="163"/>
      <c r="I130" s="163"/>
      <c r="J130" s="163"/>
      <c r="K130" s="163"/>
      <c r="L130" s="166"/>
      <c r="M130" s="60"/>
      <c r="N130" s="60"/>
      <c r="O130" s="60"/>
      <c r="P130" s="60"/>
      <c r="Q130" s="60"/>
      <c r="R130" s="60"/>
      <c r="S130" s="60"/>
      <c r="T130" s="60"/>
    </row>
    <row r="131" spans="1:20" x14ac:dyDescent="0.45">
      <c r="A131" s="162"/>
      <c r="B131" s="163"/>
      <c r="C131" s="163"/>
      <c r="D131" s="164"/>
      <c r="E131" s="165"/>
      <c r="F131" s="163"/>
      <c r="G131" s="163"/>
      <c r="H131" s="163"/>
      <c r="I131" s="163"/>
      <c r="J131" s="163"/>
      <c r="K131" s="163"/>
      <c r="L131" s="166"/>
      <c r="M131" s="60"/>
      <c r="N131" s="60"/>
      <c r="O131" s="60"/>
      <c r="P131" s="60"/>
      <c r="Q131" s="60"/>
      <c r="R131" s="60"/>
      <c r="S131" s="60"/>
      <c r="T131" s="60"/>
    </row>
    <row r="132" spans="1:20" x14ac:dyDescent="0.45">
      <c r="A132" s="162"/>
      <c r="B132" s="163"/>
      <c r="C132" s="163"/>
      <c r="D132" s="164"/>
      <c r="E132" s="165"/>
      <c r="F132" s="163"/>
      <c r="G132" s="163"/>
      <c r="H132" s="163"/>
      <c r="I132" s="163"/>
      <c r="J132" s="163"/>
      <c r="K132" s="163"/>
      <c r="L132" s="166"/>
      <c r="M132" s="60"/>
      <c r="N132" s="60"/>
      <c r="O132" s="60"/>
      <c r="P132" s="60"/>
      <c r="Q132" s="60"/>
      <c r="R132" s="60"/>
      <c r="S132" s="60"/>
      <c r="T132" s="60"/>
    </row>
    <row r="133" spans="1:20" x14ac:dyDescent="0.45">
      <c r="A133" s="162"/>
      <c r="B133" s="163"/>
      <c r="C133" s="163"/>
      <c r="D133" s="164"/>
      <c r="E133" s="165"/>
      <c r="F133" s="163"/>
      <c r="G133" s="163"/>
      <c r="H133" s="163"/>
      <c r="I133" s="163"/>
      <c r="J133" s="163"/>
      <c r="K133" s="163"/>
      <c r="L133" s="166"/>
      <c r="M133" s="60"/>
      <c r="N133" s="60"/>
      <c r="O133" s="60"/>
      <c r="P133" s="60"/>
      <c r="Q133" s="60"/>
      <c r="R133" s="60"/>
      <c r="S133" s="60"/>
      <c r="T133" s="60"/>
    </row>
    <row r="134" spans="1:20" x14ac:dyDescent="0.45">
      <c r="A134" s="162"/>
      <c r="B134" s="163"/>
      <c r="C134" s="163"/>
      <c r="D134" s="164"/>
      <c r="E134" s="165"/>
      <c r="F134" s="163"/>
      <c r="G134" s="163"/>
      <c r="H134" s="163"/>
      <c r="I134" s="163"/>
      <c r="J134" s="163"/>
      <c r="K134" s="163"/>
      <c r="L134" s="166"/>
      <c r="M134" s="60"/>
      <c r="N134" s="60"/>
      <c r="O134" s="60"/>
      <c r="P134" s="60"/>
      <c r="Q134" s="60"/>
      <c r="R134" s="60"/>
      <c r="S134" s="60"/>
      <c r="T134" s="60"/>
    </row>
    <row r="135" spans="1:20" x14ac:dyDescent="0.45">
      <c r="A135" s="162"/>
      <c r="B135" s="163"/>
      <c r="C135" s="163"/>
      <c r="D135" s="164"/>
      <c r="E135" s="165"/>
      <c r="F135" s="163"/>
      <c r="G135" s="163"/>
      <c r="H135" s="163"/>
      <c r="I135" s="163"/>
      <c r="J135" s="163"/>
      <c r="K135" s="163"/>
      <c r="L135" s="166"/>
      <c r="M135" s="60"/>
      <c r="N135" s="60"/>
      <c r="O135" s="60"/>
      <c r="P135" s="60"/>
      <c r="Q135" s="60"/>
      <c r="R135" s="60"/>
      <c r="S135" s="60"/>
      <c r="T135" s="60"/>
    </row>
    <row r="136" spans="1:20" x14ac:dyDescent="0.45">
      <c r="A136" s="162"/>
      <c r="B136" s="163"/>
      <c r="C136" s="163"/>
      <c r="D136" s="164"/>
      <c r="E136" s="165"/>
      <c r="F136" s="163"/>
      <c r="G136" s="163"/>
      <c r="H136" s="163"/>
      <c r="I136" s="163"/>
      <c r="J136" s="163"/>
      <c r="K136" s="163"/>
      <c r="L136" s="166"/>
      <c r="M136" s="60"/>
      <c r="N136" s="60"/>
      <c r="O136" s="60"/>
      <c r="P136" s="60"/>
      <c r="Q136" s="60"/>
      <c r="R136" s="60"/>
      <c r="S136" s="60"/>
      <c r="T136" s="60"/>
    </row>
    <row r="137" spans="1:20" x14ac:dyDescent="0.45">
      <c r="A137" s="162"/>
      <c r="B137" s="163"/>
      <c r="C137" s="163"/>
      <c r="D137" s="164"/>
      <c r="E137" s="165"/>
      <c r="F137" s="163"/>
      <c r="G137" s="163"/>
      <c r="H137" s="163"/>
      <c r="I137" s="163"/>
      <c r="J137" s="163"/>
      <c r="K137" s="163"/>
      <c r="L137" s="166"/>
      <c r="M137" s="60"/>
      <c r="N137" s="60"/>
      <c r="O137" s="60"/>
      <c r="P137" s="60"/>
      <c r="Q137" s="60"/>
      <c r="R137" s="60"/>
      <c r="S137" s="60"/>
      <c r="T137" s="60"/>
    </row>
    <row r="138" spans="1:20" x14ac:dyDescent="0.45">
      <c r="A138" s="162"/>
      <c r="B138" s="163"/>
      <c r="C138" s="163"/>
      <c r="D138" s="164"/>
      <c r="E138" s="165"/>
      <c r="F138" s="163"/>
      <c r="G138" s="163"/>
      <c r="H138" s="163"/>
      <c r="I138" s="163"/>
      <c r="J138" s="163"/>
      <c r="K138" s="163"/>
      <c r="L138" s="166"/>
      <c r="M138" s="60"/>
      <c r="N138" s="60"/>
      <c r="O138" s="60"/>
      <c r="P138" s="60"/>
      <c r="Q138" s="60"/>
      <c r="R138" s="60"/>
      <c r="S138" s="60"/>
      <c r="T138" s="60"/>
    </row>
    <row r="139" spans="1:20" x14ac:dyDescent="0.45">
      <c r="A139" s="162"/>
      <c r="B139" s="163"/>
      <c r="C139" s="163"/>
      <c r="D139" s="164"/>
      <c r="E139" s="165"/>
      <c r="F139" s="163"/>
      <c r="G139" s="163"/>
      <c r="H139" s="163"/>
      <c r="I139" s="163"/>
      <c r="J139" s="163"/>
      <c r="K139" s="163"/>
      <c r="L139" s="166"/>
      <c r="M139" s="60"/>
      <c r="N139" s="60"/>
      <c r="O139" s="60"/>
      <c r="P139" s="60"/>
      <c r="Q139" s="60"/>
      <c r="R139" s="60"/>
      <c r="S139" s="60"/>
      <c r="T139" s="60"/>
    </row>
    <row r="140" spans="1:20" x14ac:dyDescent="0.45">
      <c r="A140" s="162"/>
      <c r="B140" s="163"/>
      <c r="C140" s="163"/>
      <c r="D140" s="164"/>
      <c r="E140" s="165"/>
      <c r="F140" s="163"/>
      <c r="G140" s="163"/>
      <c r="H140" s="163"/>
      <c r="I140" s="163"/>
      <c r="J140" s="163"/>
      <c r="K140" s="163"/>
      <c r="L140" s="166"/>
      <c r="M140" s="60"/>
      <c r="N140" s="60"/>
      <c r="O140" s="60"/>
      <c r="P140" s="60"/>
      <c r="Q140" s="60"/>
      <c r="R140" s="60"/>
      <c r="S140" s="60"/>
      <c r="T140" s="60"/>
    </row>
    <row r="141" spans="1:20" x14ac:dyDescent="0.45">
      <c r="A141" s="162"/>
      <c r="B141" s="163"/>
      <c r="C141" s="163"/>
      <c r="D141" s="164"/>
      <c r="E141" s="165"/>
      <c r="F141" s="163"/>
      <c r="G141" s="163"/>
      <c r="H141" s="163"/>
      <c r="I141" s="163"/>
      <c r="J141" s="163"/>
      <c r="K141" s="163"/>
      <c r="L141" s="166"/>
      <c r="M141" s="60"/>
      <c r="N141" s="60"/>
      <c r="O141" s="60"/>
      <c r="P141" s="60"/>
      <c r="Q141" s="60"/>
      <c r="R141" s="60"/>
      <c r="S141" s="60"/>
      <c r="T141" s="60"/>
    </row>
    <row r="142" spans="1:20" x14ac:dyDescent="0.45">
      <c r="A142" s="162"/>
      <c r="B142" s="163"/>
      <c r="C142" s="163"/>
      <c r="D142" s="164"/>
      <c r="E142" s="165"/>
      <c r="F142" s="163"/>
      <c r="G142" s="163"/>
      <c r="H142" s="163"/>
      <c r="I142" s="163"/>
      <c r="J142" s="163"/>
      <c r="K142" s="163"/>
      <c r="L142" s="166"/>
      <c r="M142" s="60"/>
      <c r="N142" s="60"/>
      <c r="O142" s="60"/>
      <c r="P142" s="60"/>
      <c r="Q142" s="60"/>
      <c r="R142" s="60"/>
      <c r="S142" s="60"/>
      <c r="T142" s="60"/>
    </row>
    <row r="143" spans="1:20" x14ac:dyDescent="0.45">
      <c r="A143" s="162"/>
      <c r="B143" s="163"/>
      <c r="C143" s="163"/>
      <c r="D143" s="164"/>
      <c r="E143" s="165"/>
      <c r="F143" s="163"/>
      <c r="G143" s="163"/>
      <c r="H143" s="163"/>
      <c r="I143" s="163"/>
      <c r="J143" s="163"/>
      <c r="K143" s="163"/>
      <c r="L143" s="166"/>
      <c r="M143" s="60"/>
      <c r="N143" s="60"/>
      <c r="O143" s="60"/>
      <c r="P143" s="60"/>
      <c r="Q143" s="60"/>
      <c r="R143" s="60"/>
      <c r="S143" s="60"/>
      <c r="T143" s="60"/>
    </row>
    <row r="144" spans="1:20" x14ac:dyDescent="0.45">
      <c r="A144" s="162"/>
      <c r="B144" s="163"/>
      <c r="C144" s="163"/>
      <c r="D144" s="164"/>
      <c r="E144" s="165"/>
      <c r="F144" s="163"/>
      <c r="G144" s="163"/>
      <c r="H144" s="163"/>
      <c r="I144" s="163"/>
      <c r="J144" s="163"/>
      <c r="K144" s="163"/>
      <c r="L144" s="166"/>
      <c r="M144" s="60"/>
      <c r="N144" s="60"/>
      <c r="O144" s="60"/>
      <c r="P144" s="60"/>
      <c r="Q144" s="60"/>
      <c r="R144" s="60"/>
      <c r="S144" s="60"/>
      <c r="T144" s="60"/>
    </row>
    <row r="145" spans="1:20" x14ac:dyDescent="0.45">
      <c r="A145" s="162"/>
      <c r="B145" s="163"/>
      <c r="C145" s="163"/>
      <c r="D145" s="164"/>
      <c r="E145" s="165"/>
      <c r="F145" s="163"/>
      <c r="G145" s="163"/>
      <c r="H145" s="163"/>
      <c r="I145" s="163"/>
      <c r="J145" s="163"/>
      <c r="K145" s="163"/>
      <c r="L145" s="166"/>
      <c r="M145" s="60"/>
      <c r="N145" s="60"/>
      <c r="O145" s="60"/>
      <c r="P145" s="60"/>
      <c r="Q145" s="60"/>
      <c r="R145" s="60"/>
      <c r="S145" s="60"/>
      <c r="T145" s="60"/>
    </row>
    <row r="146" spans="1:20" x14ac:dyDescent="0.45">
      <c r="A146" s="162"/>
      <c r="B146" s="163"/>
      <c r="C146" s="163"/>
      <c r="D146" s="164"/>
      <c r="E146" s="165"/>
      <c r="F146" s="163"/>
      <c r="G146" s="163"/>
      <c r="H146" s="163"/>
      <c r="I146" s="163"/>
      <c r="J146" s="163"/>
      <c r="K146" s="163"/>
      <c r="L146" s="166"/>
      <c r="M146" s="60"/>
      <c r="N146" s="60"/>
      <c r="O146" s="60"/>
      <c r="P146" s="60"/>
      <c r="Q146" s="60"/>
      <c r="R146" s="60"/>
      <c r="S146" s="60"/>
      <c r="T146" s="60"/>
    </row>
    <row r="147" spans="1:20" x14ac:dyDescent="0.45">
      <c r="A147" s="162"/>
      <c r="B147" s="163"/>
      <c r="C147" s="163"/>
      <c r="D147" s="164"/>
      <c r="E147" s="165"/>
      <c r="F147" s="163"/>
      <c r="G147" s="163"/>
      <c r="H147" s="163"/>
      <c r="I147" s="163"/>
      <c r="J147" s="163"/>
      <c r="K147" s="163"/>
      <c r="L147" s="166"/>
      <c r="M147" s="60"/>
      <c r="N147" s="60"/>
      <c r="O147" s="60"/>
      <c r="P147" s="60"/>
      <c r="Q147" s="60"/>
      <c r="R147" s="60"/>
      <c r="S147" s="60"/>
      <c r="T147" s="60"/>
    </row>
    <row r="148" spans="1:20" x14ac:dyDescent="0.45">
      <c r="A148" s="162"/>
      <c r="B148" s="163"/>
      <c r="C148" s="163"/>
      <c r="D148" s="164"/>
      <c r="E148" s="165"/>
      <c r="F148" s="163"/>
      <c r="G148" s="163"/>
      <c r="H148" s="163"/>
      <c r="I148" s="163"/>
      <c r="J148" s="163"/>
      <c r="K148" s="163"/>
      <c r="L148" s="166"/>
      <c r="M148" s="60"/>
      <c r="N148" s="60"/>
      <c r="O148" s="60"/>
      <c r="P148" s="60"/>
      <c r="Q148" s="60"/>
      <c r="R148" s="60"/>
      <c r="S148" s="60"/>
      <c r="T148" s="60"/>
    </row>
    <row r="149" spans="1:20" x14ac:dyDescent="0.45">
      <c r="A149" s="162"/>
      <c r="B149" s="163"/>
      <c r="C149" s="163"/>
      <c r="D149" s="164"/>
      <c r="E149" s="165"/>
      <c r="F149" s="163"/>
      <c r="G149" s="163"/>
      <c r="H149" s="163"/>
      <c r="I149" s="163"/>
      <c r="J149" s="163"/>
      <c r="K149" s="163"/>
      <c r="L149" s="166"/>
      <c r="M149" s="60"/>
      <c r="N149" s="60"/>
      <c r="O149" s="60"/>
      <c r="P149" s="60"/>
      <c r="Q149" s="60"/>
      <c r="R149" s="60"/>
      <c r="S149" s="60"/>
      <c r="T149" s="60"/>
    </row>
    <row r="150" spans="1:20" x14ac:dyDescent="0.45">
      <c r="A150" s="162"/>
      <c r="B150" s="163"/>
      <c r="C150" s="163"/>
      <c r="D150" s="164"/>
      <c r="E150" s="165"/>
      <c r="F150" s="163"/>
      <c r="G150" s="163"/>
      <c r="H150" s="163"/>
      <c r="I150" s="163"/>
      <c r="J150" s="163"/>
      <c r="K150" s="163"/>
      <c r="L150" s="166"/>
      <c r="M150" s="60"/>
      <c r="N150" s="60"/>
      <c r="O150" s="60"/>
      <c r="P150" s="60"/>
      <c r="Q150" s="60"/>
      <c r="R150" s="60"/>
      <c r="S150" s="60"/>
      <c r="T150" s="60"/>
    </row>
    <row r="151" spans="1:20" x14ac:dyDescent="0.45">
      <c r="A151" s="162"/>
      <c r="B151" s="163"/>
      <c r="C151" s="163"/>
      <c r="D151" s="164"/>
      <c r="E151" s="165"/>
      <c r="F151" s="163"/>
      <c r="G151" s="163"/>
      <c r="H151" s="163"/>
      <c r="I151" s="163"/>
      <c r="J151" s="163"/>
      <c r="K151" s="163"/>
      <c r="L151" s="166"/>
      <c r="M151" s="60"/>
      <c r="N151" s="60"/>
      <c r="O151" s="60"/>
      <c r="P151" s="60"/>
      <c r="Q151" s="60"/>
      <c r="R151" s="60"/>
      <c r="S151" s="60"/>
      <c r="T151" s="60"/>
    </row>
    <row r="152" spans="1:20" x14ac:dyDescent="0.45">
      <c r="A152" s="162"/>
      <c r="B152" s="163"/>
      <c r="C152" s="163"/>
      <c r="D152" s="164"/>
      <c r="E152" s="165"/>
      <c r="F152" s="163"/>
      <c r="G152" s="163"/>
      <c r="H152" s="163"/>
      <c r="I152" s="163"/>
      <c r="J152" s="163"/>
      <c r="K152" s="163"/>
      <c r="L152" s="166"/>
      <c r="M152" s="60"/>
      <c r="N152" s="60"/>
      <c r="O152" s="60"/>
      <c r="P152" s="60"/>
      <c r="Q152" s="60"/>
      <c r="R152" s="60"/>
      <c r="S152" s="60"/>
      <c r="T152" s="60"/>
    </row>
    <row r="153" spans="1:20" x14ac:dyDescent="0.45">
      <c r="A153" s="162"/>
      <c r="B153" s="163"/>
      <c r="C153" s="163"/>
      <c r="D153" s="164"/>
      <c r="E153" s="165"/>
      <c r="F153" s="163"/>
      <c r="G153" s="163"/>
      <c r="H153" s="163"/>
      <c r="I153" s="163"/>
      <c r="J153" s="163"/>
      <c r="K153" s="163"/>
      <c r="L153" s="166"/>
      <c r="M153" s="60"/>
      <c r="N153" s="60"/>
      <c r="O153" s="60"/>
      <c r="P153" s="60"/>
      <c r="Q153" s="60"/>
      <c r="R153" s="60"/>
      <c r="S153" s="60"/>
      <c r="T153" s="60"/>
    </row>
    <row r="154" spans="1:20" x14ac:dyDescent="0.45">
      <c r="A154" s="162"/>
      <c r="B154" s="163"/>
      <c r="C154" s="163"/>
      <c r="D154" s="164"/>
      <c r="E154" s="165"/>
      <c r="F154" s="163"/>
      <c r="G154" s="163"/>
      <c r="H154" s="163"/>
      <c r="I154" s="163"/>
      <c r="J154" s="163"/>
      <c r="K154" s="163"/>
      <c r="L154" s="166"/>
      <c r="M154" s="60"/>
      <c r="N154" s="60"/>
      <c r="O154" s="60"/>
      <c r="P154" s="60"/>
      <c r="Q154" s="60"/>
      <c r="R154" s="60"/>
      <c r="S154" s="60"/>
      <c r="T154" s="60"/>
    </row>
    <row r="155" spans="1:20" x14ac:dyDescent="0.45">
      <c r="A155" s="162"/>
      <c r="B155" s="163"/>
      <c r="C155" s="163"/>
      <c r="D155" s="164"/>
      <c r="E155" s="165"/>
      <c r="F155" s="163"/>
      <c r="G155" s="163"/>
      <c r="H155" s="163"/>
      <c r="I155" s="163"/>
      <c r="J155" s="163"/>
      <c r="K155" s="163"/>
      <c r="L155" s="166"/>
      <c r="M155" s="60"/>
      <c r="N155" s="60"/>
      <c r="O155" s="60"/>
      <c r="P155" s="60"/>
      <c r="Q155" s="60"/>
      <c r="R155" s="60"/>
      <c r="S155" s="60"/>
      <c r="T155" s="60"/>
    </row>
    <row r="156" spans="1:20" x14ac:dyDescent="0.45">
      <c r="A156" s="162"/>
      <c r="B156" s="163"/>
      <c r="C156" s="163"/>
      <c r="D156" s="164"/>
      <c r="E156" s="165"/>
      <c r="F156" s="163"/>
      <c r="G156" s="163"/>
      <c r="H156" s="163"/>
      <c r="I156" s="163"/>
      <c r="J156" s="163"/>
      <c r="K156" s="163"/>
      <c r="L156" s="166"/>
      <c r="M156" s="60"/>
      <c r="N156" s="60"/>
      <c r="O156" s="60"/>
      <c r="P156" s="60"/>
      <c r="Q156" s="60"/>
      <c r="R156" s="60"/>
      <c r="S156" s="60"/>
      <c r="T156" s="60"/>
    </row>
    <row r="157" spans="1:20" x14ac:dyDescent="0.45">
      <c r="A157" s="162"/>
      <c r="B157" s="163"/>
      <c r="C157" s="163"/>
      <c r="D157" s="164"/>
      <c r="E157" s="165"/>
      <c r="F157" s="163"/>
      <c r="G157" s="163"/>
      <c r="H157" s="163"/>
      <c r="I157" s="163"/>
      <c r="J157" s="163"/>
      <c r="K157" s="163"/>
      <c r="L157" s="166"/>
      <c r="M157" s="60"/>
      <c r="N157" s="60"/>
      <c r="O157" s="60"/>
      <c r="P157" s="60"/>
      <c r="Q157" s="60"/>
      <c r="R157" s="60"/>
      <c r="S157" s="60"/>
      <c r="T157" s="60"/>
    </row>
    <row r="158" spans="1:20" x14ac:dyDescent="0.45">
      <c r="A158" s="162"/>
      <c r="B158" s="163"/>
      <c r="C158" s="163"/>
      <c r="D158" s="164"/>
      <c r="E158" s="165"/>
      <c r="F158" s="163"/>
      <c r="G158" s="163"/>
      <c r="H158" s="163"/>
      <c r="I158" s="163"/>
      <c r="J158" s="163"/>
      <c r="K158" s="163"/>
      <c r="L158" s="166"/>
      <c r="M158" s="60"/>
      <c r="N158" s="60"/>
      <c r="O158" s="60"/>
      <c r="P158" s="60"/>
      <c r="Q158" s="60"/>
      <c r="R158" s="60"/>
      <c r="S158" s="60"/>
      <c r="T158" s="60"/>
    </row>
    <row r="159" spans="1:20" x14ac:dyDescent="0.45">
      <c r="A159" s="162"/>
      <c r="B159" s="163"/>
      <c r="C159" s="163"/>
      <c r="D159" s="164"/>
      <c r="E159" s="165"/>
      <c r="F159" s="163"/>
      <c r="G159" s="163"/>
      <c r="H159" s="163"/>
      <c r="I159" s="163"/>
      <c r="J159" s="163"/>
      <c r="K159" s="163"/>
      <c r="L159" s="166"/>
      <c r="M159" s="60"/>
      <c r="N159" s="60"/>
      <c r="O159" s="60"/>
      <c r="P159" s="60"/>
      <c r="Q159" s="60"/>
      <c r="R159" s="60"/>
      <c r="S159" s="60"/>
      <c r="T159" s="60"/>
    </row>
    <row r="160" spans="1:20" x14ac:dyDescent="0.45">
      <c r="A160" s="162"/>
      <c r="B160" s="163"/>
      <c r="C160" s="163"/>
      <c r="D160" s="164"/>
      <c r="E160" s="165"/>
      <c r="F160" s="163"/>
      <c r="G160" s="163"/>
      <c r="H160" s="163"/>
      <c r="I160" s="163"/>
      <c r="J160" s="163"/>
      <c r="K160" s="163"/>
      <c r="L160" s="166"/>
      <c r="M160" s="60"/>
      <c r="N160" s="60"/>
      <c r="O160" s="60"/>
      <c r="P160" s="60"/>
      <c r="Q160" s="60"/>
      <c r="R160" s="60"/>
      <c r="S160" s="60"/>
      <c r="T160" s="60"/>
    </row>
    <row r="161" spans="1:20" x14ac:dyDescent="0.45">
      <c r="A161" s="162"/>
      <c r="B161" s="163"/>
      <c r="C161" s="163"/>
      <c r="D161" s="164"/>
      <c r="E161" s="165"/>
      <c r="F161" s="163"/>
      <c r="G161" s="163"/>
      <c r="H161" s="163"/>
      <c r="I161" s="163"/>
      <c r="J161" s="163"/>
      <c r="K161" s="163"/>
      <c r="L161" s="166"/>
      <c r="M161" s="60"/>
      <c r="N161" s="60"/>
      <c r="O161" s="60"/>
      <c r="P161" s="60"/>
      <c r="Q161" s="60"/>
      <c r="R161" s="60"/>
      <c r="S161" s="60"/>
      <c r="T161" s="60"/>
    </row>
    <row r="162" spans="1:20" x14ac:dyDescent="0.45">
      <c r="A162" s="162"/>
      <c r="B162" s="163"/>
      <c r="C162" s="163"/>
      <c r="D162" s="164"/>
      <c r="E162" s="165"/>
      <c r="F162" s="163"/>
      <c r="G162" s="163"/>
      <c r="H162" s="163"/>
      <c r="I162" s="163"/>
      <c r="J162" s="163"/>
      <c r="K162" s="163"/>
      <c r="L162" s="166"/>
      <c r="M162" s="60"/>
      <c r="N162" s="60"/>
      <c r="O162" s="60"/>
      <c r="P162" s="60"/>
      <c r="Q162" s="60"/>
      <c r="R162" s="60"/>
      <c r="S162" s="60"/>
      <c r="T162" s="60"/>
    </row>
    <row r="163" spans="1:20" x14ac:dyDescent="0.45">
      <c r="A163" s="162"/>
      <c r="B163" s="163"/>
      <c r="C163" s="163"/>
      <c r="D163" s="164"/>
      <c r="E163" s="165"/>
      <c r="F163" s="163"/>
      <c r="G163" s="163"/>
      <c r="H163" s="163"/>
      <c r="I163" s="163"/>
      <c r="J163" s="163"/>
      <c r="K163" s="163"/>
      <c r="L163" s="166"/>
      <c r="M163" s="60"/>
      <c r="N163" s="60"/>
      <c r="O163" s="60"/>
      <c r="P163" s="60"/>
      <c r="Q163" s="60"/>
      <c r="R163" s="60"/>
      <c r="S163" s="60"/>
      <c r="T163" s="60"/>
    </row>
    <row r="164" spans="1:20" x14ac:dyDescent="0.45">
      <c r="A164" s="162"/>
      <c r="B164" s="163"/>
      <c r="C164" s="163"/>
      <c r="D164" s="164"/>
      <c r="E164" s="165"/>
      <c r="F164" s="163"/>
      <c r="G164" s="163"/>
      <c r="H164" s="163"/>
      <c r="I164" s="163"/>
      <c r="J164" s="163"/>
      <c r="K164" s="163"/>
      <c r="L164" s="166"/>
      <c r="M164" s="60"/>
      <c r="N164" s="60"/>
      <c r="O164" s="60"/>
      <c r="P164" s="60"/>
      <c r="Q164" s="60"/>
      <c r="R164" s="60"/>
      <c r="S164" s="60"/>
      <c r="T164" s="60"/>
    </row>
    <row r="165" spans="1:20" x14ac:dyDescent="0.45">
      <c r="A165" s="162"/>
      <c r="B165" s="163"/>
      <c r="C165" s="163"/>
      <c r="D165" s="164"/>
      <c r="E165" s="165"/>
      <c r="F165" s="163"/>
      <c r="G165" s="163"/>
      <c r="H165" s="163"/>
      <c r="I165" s="163"/>
      <c r="J165" s="163"/>
      <c r="K165" s="163"/>
      <c r="L165" s="166"/>
      <c r="M165" s="60"/>
      <c r="N165" s="60"/>
      <c r="O165" s="60"/>
      <c r="P165" s="60"/>
      <c r="Q165" s="60"/>
      <c r="R165" s="60"/>
      <c r="S165" s="60"/>
      <c r="T165" s="60"/>
    </row>
    <row r="166" spans="1:20" x14ac:dyDescent="0.45">
      <c r="A166" s="162"/>
      <c r="B166" s="163"/>
      <c r="C166" s="163"/>
      <c r="D166" s="164"/>
      <c r="E166" s="165"/>
      <c r="F166" s="163"/>
      <c r="G166" s="163"/>
      <c r="H166" s="163"/>
      <c r="I166" s="163"/>
      <c r="J166" s="163"/>
      <c r="K166" s="163"/>
      <c r="L166" s="166"/>
      <c r="M166" s="60"/>
      <c r="N166" s="60"/>
      <c r="O166" s="60"/>
      <c r="P166" s="60"/>
      <c r="Q166" s="60"/>
      <c r="R166" s="60"/>
      <c r="S166" s="60"/>
      <c r="T166" s="60"/>
    </row>
    <row r="167" spans="1:20" x14ac:dyDescent="0.45">
      <c r="A167" s="162"/>
      <c r="B167" s="163"/>
      <c r="C167" s="163"/>
      <c r="D167" s="164"/>
      <c r="E167" s="165"/>
      <c r="F167" s="163"/>
      <c r="G167" s="163"/>
      <c r="H167" s="163"/>
      <c r="I167" s="163"/>
      <c r="J167" s="163"/>
      <c r="K167" s="163"/>
      <c r="L167" s="166"/>
      <c r="M167" s="60"/>
      <c r="N167" s="60"/>
      <c r="O167" s="60"/>
      <c r="P167" s="60"/>
      <c r="Q167" s="60"/>
      <c r="R167" s="60"/>
      <c r="S167" s="60"/>
      <c r="T167" s="60"/>
    </row>
    <row r="168" spans="1:20" x14ac:dyDescent="0.45">
      <c r="A168" s="162"/>
      <c r="B168" s="163"/>
      <c r="C168" s="163"/>
      <c r="D168" s="164"/>
      <c r="E168" s="165"/>
      <c r="F168" s="163"/>
      <c r="G168" s="163"/>
      <c r="H168" s="163"/>
      <c r="I168" s="163"/>
      <c r="J168" s="163"/>
      <c r="K168" s="163"/>
      <c r="L168" s="166"/>
      <c r="M168" s="60"/>
      <c r="N168" s="60"/>
      <c r="O168" s="60"/>
      <c r="P168" s="60"/>
      <c r="Q168" s="60"/>
      <c r="R168" s="60"/>
      <c r="S168" s="60"/>
      <c r="T168" s="60"/>
    </row>
    <row r="169" spans="1:20" x14ac:dyDescent="0.45">
      <c r="A169" s="162"/>
      <c r="B169" s="163"/>
      <c r="C169" s="163"/>
      <c r="D169" s="164"/>
      <c r="E169" s="165"/>
      <c r="F169" s="163"/>
      <c r="G169" s="163"/>
      <c r="H169" s="163"/>
      <c r="I169" s="163"/>
      <c r="J169" s="163"/>
      <c r="K169" s="163"/>
      <c r="L169" s="166"/>
      <c r="M169" s="60"/>
      <c r="N169" s="60"/>
      <c r="O169" s="60"/>
      <c r="P169" s="60"/>
      <c r="Q169" s="60"/>
      <c r="R169" s="60"/>
      <c r="S169" s="60"/>
      <c r="T169" s="60"/>
    </row>
    <row r="170" spans="1:20" x14ac:dyDescent="0.45">
      <c r="A170" s="162"/>
      <c r="B170" s="163"/>
      <c r="C170" s="163"/>
      <c r="D170" s="164"/>
      <c r="E170" s="165"/>
      <c r="F170" s="163"/>
      <c r="G170" s="163"/>
      <c r="H170" s="163"/>
      <c r="I170" s="163"/>
      <c r="J170" s="163"/>
      <c r="K170" s="163"/>
      <c r="L170" s="166"/>
      <c r="M170" s="60"/>
      <c r="N170" s="60"/>
      <c r="O170" s="60"/>
      <c r="P170" s="60"/>
      <c r="Q170" s="60"/>
      <c r="R170" s="60"/>
      <c r="S170" s="60"/>
      <c r="T170" s="60"/>
    </row>
    <row r="171" spans="1:20" x14ac:dyDescent="0.45">
      <c r="A171" s="162"/>
      <c r="B171" s="163"/>
      <c r="C171" s="163"/>
      <c r="D171" s="164"/>
      <c r="E171" s="165"/>
      <c r="F171" s="163"/>
      <c r="G171" s="163"/>
      <c r="H171" s="163"/>
      <c r="I171" s="163"/>
      <c r="J171" s="163"/>
      <c r="K171" s="163"/>
      <c r="L171" s="166"/>
      <c r="M171" s="60"/>
      <c r="N171" s="60"/>
      <c r="O171" s="60"/>
      <c r="P171" s="60"/>
      <c r="Q171" s="60"/>
      <c r="R171" s="60"/>
      <c r="S171" s="60"/>
      <c r="T171" s="60"/>
    </row>
    <row r="172" spans="1:20" x14ac:dyDescent="0.45">
      <c r="A172" s="162"/>
      <c r="B172" s="163"/>
      <c r="C172" s="163"/>
      <c r="D172" s="164"/>
      <c r="E172" s="165"/>
      <c r="F172" s="163"/>
      <c r="G172" s="163"/>
      <c r="H172" s="163"/>
      <c r="I172" s="163"/>
      <c r="J172" s="163"/>
      <c r="K172" s="163"/>
      <c r="L172" s="166"/>
      <c r="M172" s="60"/>
      <c r="N172" s="60"/>
      <c r="O172" s="60"/>
      <c r="P172" s="60"/>
      <c r="Q172" s="60"/>
      <c r="R172" s="60"/>
      <c r="S172" s="60"/>
      <c r="T172" s="60"/>
    </row>
    <row r="173" spans="1:20" x14ac:dyDescent="0.45">
      <c r="A173" s="162"/>
      <c r="B173" s="163"/>
      <c r="C173" s="163"/>
      <c r="D173" s="164"/>
      <c r="E173" s="165"/>
      <c r="F173" s="163"/>
      <c r="G173" s="163"/>
      <c r="H173" s="163"/>
      <c r="I173" s="163"/>
      <c r="J173" s="163"/>
      <c r="K173" s="163"/>
      <c r="L173" s="166"/>
      <c r="M173" s="60"/>
      <c r="N173" s="60"/>
      <c r="O173" s="60"/>
      <c r="P173" s="60"/>
      <c r="Q173" s="60"/>
      <c r="R173" s="60"/>
      <c r="S173" s="60"/>
      <c r="T173" s="60"/>
    </row>
    <row r="174" spans="1:20" x14ac:dyDescent="0.45">
      <c r="A174" s="162"/>
      <c r="B174" s="163"/>
      <c r="C174" s="163"/>
      <c r="D174" s="164"/>
      <c r="E174" s="165"/>
      <c r="F174" s="163"/>
      <c r="G174" s="163"/>
      <c r="H174" s="163"/>
      <c r="I174" s="163"/>
      <c r="J174" s="163"/>
      <c r="K174" s="163"/>
      <c r="L174" s="166"/>
      <c r="M174" s="60"/>
      <c r="N174" s="60"/>
      <c r="O174" s="60"/>
      <c r="P174" s="60"/>
      <c r="Q174" s="60"/>
      <c r="R174" s="60"/>
      <c r="S174" s="60"/>
      <c r="T174" s="60"/>
    </row>
    <row r="175" spans="1:20" x14ac:dyDescent="0.45">
      <c r="A175" s="162"/>
      <c r="B175" s="163"/>
      <c r="C175" s="163"/>
      <c r="D175" s="164"/>
      <c r="E175" s="165"/>
      <c r="F175" s="163"/>
      <c r="G175" s="163"/>
      <c r="H175" s="163"/>
      <c r="I175" s="163"/>
      <c r="J175" s="163"/>
      <c r="K175" s="163"/>
      <c r="L175" s="166"/>
      <c r="M175" s="60"/>
      <c r="N175" s="60"/>
      <c r="O175" s="60"/>
      <c r="P175" s="60"/>
      <c r="Q175" s="60"/>
      <c r="R175" s="60"/>
      <c r="S175" s="60"/>
      <c r="T175" s="60"/>
    </row>
    <row r="176" spans="1:20" x14ac:dyDescent="0.45">
      <c r="A176" s="162"/>
      <c r="B176" s="163"/>
      <c r="C176" s="163"/>
      <c r="D176" s="164"/>
      <c r="E176" s="165"/>
      <c r="F176" s="163"/>
      <c r="G176" s="163"/>
      <c r="H176" s="163"/>
      <c r="I176" s="163"/>
      <c r="J176" s="163"/>
      <c r="K176" s="163"/>
      <c r="L176" s="166"/>
      <c r="M176" s="60"/>
      <c r="N176" s="60"/>
      <c r="O176" s="60"/>
      <c r="P176" s="60"/>
      <c r="Q176" s="60"/>
      <c r="R176" s="60"/>
      <c r="S176" s="60"/>
      <c r="T176" s="60"/>
    </row>
    <row r="177" spans="1:20" x14ac:dyDescent="0.45">
      <c r="A177" s="162"/>
      <c r="B177" s="163"/>
      <c r="C177" s="163"/>
      <c r="D177" s="164"/>
      <c r="E177" s="165"/>
      <c r="F177" s="163"/>
      <c r="G177" s="163"/>
      <c r="H177" s="163"/>
      <c r="I177" s="163"/>
      <c r="J177" s="163"/>
      <c r="K177" s="163"/>
      <c r="L177" s="166"/>
      <c r="M177" s="60"/>
      <c r="N177" s="60"/>
      <c r="O177" s="60"/>
      <c r="P177" s="60"/>
      <c r="Q177" s="60"/>
      <c r="R177" s="60"/>
      <c r="S177" s="60"/>
      <c r="T177" s="60"/>
    </row>
    <row r="178" spans="1:20" x14ac:dyDescent="0.45">
      <c r="A178" s="162"/>
      <c r="B178" s="163"/>
      <c r="C178" s="163"/>
      <c r="D178" s="164"/>
      <c r="E178" s="165"/>
      <c r="F178" s="163"/>
      <c r="G178" s="163"/>
      <c r="H178" s="163"/>
      <c r="I178" s="163"/>
      <c r="J178" s="163"/>
      <c r="K178" s="163"/>
      <c r="L178" s="166"/>
      <c r="M178" s="60"/>
      <c r="N178" s="60"/>
      <c r="O178" s="60"/>
      <c r="P178" s="60"/>
      <c r="Q178" s="60"/>
      <c r="R178" s="60"/>
      <c r="S178" s="60"/>
      <c r="T178" s="60"/>
    </row>
    <row r="179" spans="1:20" x14ac:dyDescent="0.45">
      <c r="A179" s="162"/>
      <c r="B179" s="163"/>
      <c r="C179" s="163"/>
      <c r="D179" s="164"/>
      <c r="E179" s="165"/>
      <c r="F179" s="163"/>
      <c r="G179" s="163"/>
      <c r="H179" s="163"/>
      <c r="I179" s="163"/>
      <c r="J179" s="163"/>
      <c r="K179" s="163"/>
      <c r="L179" s="166"/>
      <c r="M179" s="60"/>
      <c r="N179" s="60"/>
      <c r="O179" s="60"/>
      <c r="P179" s="60"/>
      <c r="Q179" s="60"/>
      <c r="R179" s="60"/>
      <c r="S179" s="60"/>
      <c r="T179" s="60"/>
    </row>
    <row r="180" spans="1:20" x14ac:dyDescent="0.45">
      <c r="A180" s="162"/>
      <c r="B180" s="163"/>
      <c r="C180" s="163"/>
      <c r="D180" s="164"/>
      <c r="E180" s="165"/>
      <c r="F180" s="163"/>
      <c r="G180" s="163"/>
      <c r="H180" s="163"/>
      <c r="I180" s="163"/>
      <c r="J180" s="163"/>
      <c r="K180" s="163"/>
      <c r="L180" s="166"/>
      <c r="M180" s="60"/>
      <c r="N180" s="60"/>
      <c r="O180" s="60"/>
      <c r="P180" s="60"/>
      <c r="Q180" s="60"/>
      <c r="R180" s="60"/>
      <c r="S180" s="60"/>
      <c r="T180" s="60"/>
    </row>
    <row r="181" spans="1:20" x14ac:dyDescent="0.45">
      <c r="A181" s="162"/>
      <c r="B181" s="163"/>
      <c r="C181" s="163"/>
      <c r="D181" s="164"/>
      <c r="E181" s="165"/>
      <c r="F181" s="163"/>
      <c r="G181" s="163"/>
      <c r="H181" s="163"/>
      <c r="I181" s="163"/>
      <c r="J181" s="163"/>
      <c r="K181" s="163"/>
      <c r="L181" s="166"/>
      <c r="M181" s="60"/>
      <c r="N181" s="60"/>
      <c r="O181" s="60"/>
      <c r="P181" s="60"/>
      <c r="Q181" s="60"/>
      <c r="R181" s="60"/>
      <c r="S181" s="60"/>
      <c r="T181" s="60"/>
    </row>
    <row r="182" spans="1:20" x14ac:dyDescent="0.45">
      <c r="A182" s="162"/>
      <c r="B182" s="163"/>
      <c r="C182" s="163"/>
      <c r="D182" s="164"/>
      <c r="E182" s="165"/>
      <c r="F182" s="163"/>
      <c r="G182" s="163"/>
      <c r="H182" s="163"/>
      <c r="I182" s="163"/>
      <c r="J182" s="163"/>
      <c r="K182" s="163"/>
      <c r="L182" s="166"/>
      <c r="M182" s="60"/>
      <c r="N182" s="60"/>
      <c r="O182" s="60"/>
      <c r="P182" s="60"/>
      <c r="Q182" s="60"/>
      <c r="R182" s="60"/>
      <c r="S182" s="60"/>
      <c r="T182" s="60"/>
    </row>
    <row r="183" spans="1:20" x14ac:dyDescent="0.45">
      <c r="A183" s="162"/>
      <c r="B183" s="163"/>
      <c r="C183" s="163"/>
      <c r="D183" s="164"/>
      <c r="E183" s="165"/>
      <c r="F183" s="163"/>
      <c r="G183" s="163"/>
      <c r="H183" s="163"/>
      <c r="I183" s="163"/>
      <c r="J183" s="163"/>
      <c r="K183" s="163"/>
      <c r="L183" s="166"/>
      <c r="M183" s="60"/>
      <c r="N183" s="60"/>
      <c r="O183" s="60"/>
      <c r="P183" s="60"/>
      <c r="Q183" s="60"/>
      <c r="R183" s="60"/>
      <c r="S183" s="60"/>
      <c r="T183" s="60"/>
    </row>
    <row r="184" spans="1:20" x14ac:dyDescent="0.45">
      <c r="A184" s="162"/>
      <c r="B184" s="163"/>
      <c r="C184" s="163"/>
      <c r="D184" s="164"/>
      <c r="E184" s="165"/>
      <c r="F184" s="163"/>
      <c r="G184" s="163"/>
      <c r="H184" s="163"/>
      <c r="I184" s="163"/>
      <c r="J184" s="163"/>
      <c r="K184" s="163"/>
      <c r="L184" s="166"/>
      <c r="M184" s="60"/>
      <c r="N184" s="60"/>
      <c r="O184" s="60"/>
      <c r="P184" s="60"/>
      <c r="Q184" s="60"/>
      <c r="R184" s="60"/>
      <c r="S184" s="60"/>
      <c r="T184" s="60"/>
    </row>
    <row r="185" spans="1:20" x14ac:dyDescent="0.45">
      <c r="A185" s="162"/>
      <c r="B185" s="163"/>
      <c r="C185" s="163"/>
      <c r="D185" s="164"/>
      <c r="E185" s="165"/>
      <c r="F185" s="163"/>
      <c r="G185" s="163"/>
      <c r="H185" s="163"/>
      <c r="I185" s="163"/>
      <c r="J185" s="163"/>
      <c r="K185" s="163"/>
      <c r="L185" s="166"/>
      <c r="M185" s="60"/>
      <c r="N185" s="60"/>
      <c r="O185" s="60"/>
      <c r="P185" s="60"/>
      <c r="Q185" s="60"/>
      <c r="R185" s="60"/>
      <c r="S185" s="60"/>
      <c r="T185" s="60"/>
    </row>
    <row r="186" spans="1:20" x14ac:dyDescent="0.45">
      <c r="A186" s="162"/>
      <c r="B186" s="163"/>
      <c r="C186" s="163"/>
      <c r="D186" s="164"/>
      <c r="E186" s="165"/>
      <c r="F186" s="163"/>
      <c r="G186" s="163"/>
      <c r="H186" s="163"/>
      <c r="I186" s="163"/>
      <c r="J186" s="163"/>
      <c r="K186" s="163"/>
      <c r="L186" s="166"/>
      <c r="M186" s="60"/>
      <c r="N186" s="60"/>
      <c r="O186" s="60"/>
      <c r="P186" s="60"/>
      <c r="Q186" s="60"/>
      <c r="R186" s="60"/>
      <c r="S186" s="60"/>
      <c r="T186" s="60"/>
    </row>
    <row r="187" spans="1:20" x14ac:dyDescent="0.45">
      <c r="A187" s="162"/>
      <c r="B187" s="163"/>
      <c r="C187" s="163"/>
      <c r="D187" s="164"/>
      <c r="E187" s="165"/>
      <c r="F187" s="163"/>
      <c r="G187" s="163"/>
      <c r="H187" s="163"/>
      <c r="I187" s="163"/>
      <c r="J187" s="163"/>
      <c r="K187" s="163"/>
      <c r="L187" s="166"/>
      <c r="M187" s="60"/>
      <c r="N187" s="60"/>
      <c r="O187" s="60"/>
      <c r="P187" s="60"/>
      <c r="Q187" s="60"/>
      <c r="R187" s="60"/>
      <c r="S187" s="60"/>
      <c r="T187" s="60"/>
    </row>
    <row r="188" spans="1:20" x14ac:dyDescent="0.45">
      <c r="A188" s="162"/>
      <c r="B188" s="163"/>
      <c r="C188" s="163"/>
      <c r="D188" s="164"/>
      <c r="E188" s="165"/>
      <c r="F188" s="163"/>
      <c r="G188" s="163"/>
      <c r="H188" s="163"/>
      <c r="I188" s="163"/>
      <c r="J188" s="163"/>
      <c r="K188" s="163"/>
      <c r="L188" s="166"/>
      <c r="M188" s="60"/>
      <c r="N188" s="60"/>
      <c r="O188" s="60"/>
      <c r="P188" s="60"/>
      <c r="Q188" s="60"/>
      <c r="R188" s="60"/>
      <c r="S188" s="60"/>
      <c r="T188" s="60"/>
    </row>
    <row r="189" spans="1:20" x14ac:dyDescent="0.45">
      <c r="A189" s="162"/>
      <c r="B189" s="163"/>
      <c r="C189" s="163"/>
      <c r="D189" s="164"/>
      <c r="E189" s="165"/>
      <c r="F189" s="163"/>
      <c r="G189" s="163"/>
      <c r="H189" s="163"/>
      <c r="I189" s="163"/>
      <c r="J189" s="163"/>
      <c r="K189" s="163"/>
      <c r="L189" s="166"/>
      <c r="M189" s="60"/>
      <c r="N189" s="60"/>
      <c r="O189" s="60"/>
      <c r="P189" s="60"/>
      <c r="Q189" s="60"/>
      <c r="R189" s="60"/>
      <c r="S189" s="60"/>
      <c r="T189" s="60"/>
    </row>
    <row r="190" spans="1:20" x14ac:dyDescent="0.45">
      <c r="A190" s="162"/>
      <c r="B190" s="163"/>
      <c r="C190" s="163"/>
      <c r="D190" s="164"/>
      <c r="E190" s="165"/>
      <c r="F190" s="163"/>
      <c r="G190" s="163"/>
      <c r="H190" s="163"/>
      <c r="I190" s="163"/>
      <c r="J190" s="163"/>
      <c r="K190" s="163"/>
      <c r="L190" s="166"/>
      <c r="M190" s="60"/>
      <c r="N190" s="60"/>
      <c r="O190" s="60"/>
      <c r="P190" s="60"/>
      <c r="Q190" s="60"/>
      <c r="R190" s="60"/>
      <c r="S190" s="60"/>
      <c r="T190" s="60"/>
    </row>
    <row r="191" spans="1:20" x14ac:dyDescent="0.45">
      <c r="A191" s="162"/>
      <c r="B191" s="163"/>
      <c r="C191" s="163"/>
      <c r="D191" s="164"/>
      <c r="E191" s="165"/>
      <c r="F191" s="163"/>
      <c r="G191" s="163"/>
      <c r="H191" s="163"/>
      <c r="I191" s="163"/>
      <c r="J191" s="163"/>
      <c r="K191" s="163"/>
      <c r="L191" s="166"/>
      <c r="M191" s="60"/>
      <c r="N191" s="60"/>
      <c r="O191" s="60"/>
      <c r="P191" s="60"/>
      <c r="Q191" s="60"/>
      <c r="R191" s="60"/>
      <c r="S191" s="60"/>
      <c r="T191" s="60"/>
    </row>
    <row r="192" spans="1:20" x14ac:dyDescent="0.45">
      <c r="A192" s="162"/>
      <c r="B192" s="163"/>
      <c r="C192" s="163"/>
      <c r="D192" s="164"/>
      <c r="E192" s="165"/>
      <c r="F192" s="163"/>
      <c r="G192" s="163"/>
      <c r="H192" s="163"/>
      <c r="I192" s="163"/>
      <c r="J192" s="163"/>
      <c r="K192" s="163"/>
      <c r="L192" s="166"/>
      <c r="M192" s="60"/>
      <c r="N192" s="60"/>
      <c r="O192" s="60"/>
      <c r="P192" s="60"/>
      <c r="Q192" s="60"/>
      <c r="R192" s="60"/>
      <c r="S192" s="60"/>
      <c r="T192" s="60"/>
    </row>
    <row r="193" spans="1:20" x14ac:dyDescent="0.45">
      <c r="A193" s="162"/>
      <c r="B193" s="163"/>
      <c r="C193" s="163"/>
      <c r="D193" s="164"/>
      <c r="E193" s="165"/>
      <c r="F193" s="163"/>
      <c r="G193" s="163"/>
      <c r="H193" s="163"/>
      <c r="I193" s="163"/>
      <c r="J193" s="163"/>
      <c r="K193" s="163"/>
      <c r="L193" s="166"/>
      <c r="M193" s="60"/>
      <c r="N193" s="60"/>
      <c r="O193" s="60"/>
      <c r="P193" s="60"/>
      <c r="Q193" s="60"/>
      <c r="R193" s="60"/>
      <c r="S193" s="60"/>
      <c r="T193" s="60"/>
    </row>
    <row r="194" spans="1:20" x14ac:dyDescent="0.45">
      <c r="A194" s="162"/>
      <c r="B194" s="163"/>
      <c r="C194" s="163"/>
      <c r="D194" s="164"/>
      <c r="E194" s="165"/>
      <c r="F194" s="163"/>
      <c r="G194" s="163"/>
      <c r="H194" s="163"/>
      <c r="I194" s="163"/>
      <c r="J194" s="163"/>
      <c r="K194" s="163"/>
      <c r="L194" s="166"/>
      <c r="M194" s="60"/>
      <c r="N194" s="60"/>
      <c r="O194" s="60"/>
      <c r="P194" s="60"/>
      <c r="Q194" s="60"/>
      <c r="R194" s="60"/>
      <c r="S194" s="60"/>
      <c r="T194" s="60"/>
    </row>
    <row r="195" spans="1:20" x14ac:dyDescent="0.45">
      <c r="A195" s="162"/>
      <c r="B195" s="163"/>
      <c r="C195" s="163"/>
      <c r="D195" s="164"/>
      <c r="E195" s="165"/>
      <c r="F195" s="163"/>
      <c r="G195" s="163"/>
      <c r="H195" s="163"/>
      <c r="I195" s="163"/>
      <c r="J195" s="163"/>
      <c r="K195" s="163"/>
      <c r="L195" s="166"/>
      <c r="M195" s="60"/>
      <c r="N195" s="60"/>
      <c r="O195" s="60"/>
      <c r="P195" s="60"/>
      <c r="Q195" s="60"/>
      <c r="R195" s="60"/>
      <c r="S195" s="60"/>
      <c r="T195" s="60"/>
    </row>
    <row r="196" spans="1:20" x14ac:dyDescent="0.45">
      <c r="A196" s="162"/>
      <c r="B196" s="163"/>
      <c r="C196" s="163"/>
      <c r="D196" s="164"/>
      <c r="E196" s="165"/>
      <c r="F196" s="163"/>
      <c r="G196" s="163"/>
      <c r="H196" s="163"/>
      <c r="I196" s="163"/>
      <c r="J196" s="163"/>
      <c r="K196" s="163"/>
      <c r="L196" s="166"/>
      <c r="M196" s="60"/>
      <c r="N196" s="60"/>
      <c r="O196" s="60"/>
      <c r="P196" s="60"/>
      <c r="Q196" s="60"/>
      <c r="R196" s="60"/>
      <c r="S196" s="60"/>
      <c r="T196" s="60"/>
    </row>
    <row r="197" spans="1:20" x14ac:dyDescent="0.45">
      <c r="A197" s="162"/>
      <c r="B197" s="163"/>
      <c r="C197" s="163"/>
      <c r="D197" s="164"/>
      <c r="E197" s="165"/>
      <c r="F197" s="163"/>
      <c r="G197" s="163"/>
      <c r="H197" s="163"/>
      <c r="I197" s="163"/>
      <c r="J197" s="163"/>
      <c r="K197" s="163"/>
      <c r="L197" s="166"/>
      <c r="M197" s="60"/>
      <c r="N197" s="60"/>
      <c r="O197" s="60"/>
      <c r="P197" s="60"/>
      <c r="Q197" s="60"/>
      <c r="R197" s="60"/>
      <c r="S197" s="60"/>
      <c r="T197" s="60"/>
    </row>
    <row r="198" spans="1:20" x14ac:dyDescent="0.45">
      <c r="A198" s="162"/>
      <c r="B198" s="163"/>
      <c r="C198" s="163"/>
      <c r="D198" s="164"/>
      <c r="E198" s="165"/>
      <c r="F198" s="163"/>
      <c r="G198" s="163"/>
      <c r="H198" s="163"/>
      <c r="I198" s="163"/>
      <c r="J198" s="163"/>
      <c r="K198" s="163"/>
      <c r="L198" s="166"/>
      <c r="M198" s="60"/>
      <c r="N198" s="60"/>
      <c r="O198" s="60"/>
      <c r="P198" s="60"/>
      <c r="Q198" s="60"/>
      <c r="R198" s="60"/>
      <c r="S198" s="60"/>
      <c r="T198" s="60"/>
    </row>
    <row r="199" spans="1:20" x14ac:dyDescent="0.45">
      <c r="A199" s="162"/>
      <c r="B199" s="163"/>
      <c r="C199" s="163"/>
      <c r="D199" s="164"/>
      <c r="E199" s="165"/>
      <c r="F199" s="163"/>
      <c r="G199" s="163"/>
      <c r="H199" s="163"/>
      <c r="I199" s="163"/>
      <c r="J199" s="163"/>
      <c r="K199" s="163"/>
      <c r="L199" s="166"/>
      <c r="M199" s="60"/>
      <c r="N199" s="60"/>
      <c r="O199" s="60"/>
      <c r="P199" s="60"/>
      <c r="Q199" s="60"/>
      <c r="R199" s="60"/>
      <c r="S199" s="60"/>
      <c r="T199" s="60"/>
    </row>
    <row r="200" spans="1:20" x14ac:dyDescent="0.45">
      <c r="A200" s="162"/>
      <c r="B200" s="163"/>
      <c r="C200" s="163"/>
      <c r="D200" s="164"/>
      <c r="E200" s="165"/>
      <c r="F200" s="163"/>
      <c r="G200" s="163"/>
      <c r="H200" s="163"/>
      <c r="I200" s="163"/>
      <c r="J200" s="163"/>
      <c r="K200" s="163"/>
      <c r="L200" s="166"/>
      <c r="M200" s="60"/>
      <c r="N200" s="60"/>
      <c r="O200" s="60"/>
      <c r="P200" s="60"/>
      <c r="Q200" s="60"/>
      <c r="R200" s="60"/>
      <c r="S200" s="60"/>
      <c r="T200" s="60"/>
    </row>
    <row r="201" spans="1:20" x14ac:dyDescent="0.45">
      <c r="A201" s="162"/>
      <c r="B201" s="163"/>
      <c r="C201" s="163"/>
      <c r="D201" s="164"/>
      <c r="E201" s="165"/>
      <c r="F201" s="163"/>
      <c r="G201" s="163"/>
      <c r="H201" s="163"/>
      <c r="I201" s="163"/>
      <c r="J201" s="163"/>
      <c r="K201" s="163"/>
      <c r="L201" s="166"/>
      <c r="M201" s="60"/>
      <c r="N201" s="60"/>
      <c r="O201" s="60"/>
      <c r="P201" s="60"/>
      <c r="Q201" s="60"/>
      <c r="R201" s="60"/>
      <c r="S201" s="60"/>
      <c r="T201" s="60"/>
    </row>
    <row r="202" spans="1:20" x14ac:dyDescent="0.45">
      <c r="A202" s="162"/>
      <c r="B202" s="163"/>
      <c r="C202" s="163"/>
      <c r="D202" s="164"/>
      <c r="E202" s="165"/>
      <c r="F202" s="163"/>
      <c r="G202" s="163"/>
      <c r="H202" s="163"/>
      <c r="I202" s="163"/>
      <c r="J202" s="163"/>
      <c r="K202" s="163"/>
      <c r="L202" s="166"/>
      <c r="M202" s="60"/>
      <c r="N202" s="60"/>
      <c r="O202" s="60"/>
      <c r="P202" s="60"/>
      <c r="Q202" s="60"/>
      <c r="R202" s="60"/>
      <c r="S202" s="60"/>
      <c r="T202" s="60"/>
    </row>
    <row r="203" spans="1:20" x14ac:dyDescent="0.45">
      <c r="A203" s="162"/>
      <c r="B203" s="163"/>
      <c r="C203" s="163"/>
      <c r="D203" s="164"/>
      <c r="E203" s="165"/>
      <c r="F203" s="163"/>
      <c r="G203" s="163"/>
      <c r="H203" s="163"/>
      <c r="I203" s="163"/>
      <c r="J203" s="163"/>
      <c r="K203" s="163"/>
      <c r="L203" s="166"/>
      <c r="M203" s="60"/>
      <c r="N203" s="60"/>
      <c r="O203" s="60"/>
      <c r="P203" s="60"/>
      <c r="Q203" s="60"/>
      <c r="R203" s="60"/>
      <c r="S203" s="60"/>
      <c r="T203" s="60"/>
    </row>
    <row r="204" spans="1:20" x14ac:dyDescent="0.45">
      <c r="A204" s="162"/>
      <c r="B204" s="163"/>
      <c r="C204" s="163"/>
      <c r="D204" s="164"/>
      <c r="E204" s="165"/>
      <c r="F204" s="163"/>
      <c r="G204" s="163"/>
      <c r="H204" s="163"/>
      <c r="I204" s="163"/>
      <c r="J204" s="163"/>
      <c r="K204" s="163"/>
      <c r="L204" s="166"/>
      <c r="M204" s="60"/>
      <c r="N204" s="60"/>
      <c r="O204" s="60"/>
      <c r="P204" s="60"/>
      <c r="Q204" s="60"/>
      <c r="R204" s="60"/>
      <c r="S204" s="60"/>
      <c r="T204" s="60"/>
    </row>
    <row r="205" spans="1:20" x14ac:dyDescent="0.45">
      <c r="A205" s="162"/>
      <c r="B205" s="163"/>
      <c r="C205" s="163"/>
      <c r="D205" s="164"/>
      <c r="E205" s="165"/>
      <c r="F205" s="163"/>
      <c r="G205" s="163"/>
      <c r="H205" s="163"/>
      <c r="I205" s="163"/>
      <c r="J205" s="163"/>
      <c r="K205" s="163"/>
      <c r="L205" s="166"/>
      <c r="M205" s="60"/>
      <c r="N205" s="60"/>
      <c r="O205" s="60"/>
      <c r="P205" s="60"/>
      <c r="Q205" s="60"/>
      <c r="R205" s="60"/>
      <c r="S205" s="60"/>
      <c r="T205" s="60"/>
    </row>
    <row r="206" spans="1:20" x14ac:dyDescent="0.45">
      <c r="A206" s="162"/>
      <c r="B206" s="163"/>
      <c r="C206" s="163"/>
      <c r="D206" s="164"/>
      <c r="E206" s="165"/>
      <c r="F206" s="163"/>
      <c r="G206" s="163"/>
      <c r="H206" s="163"/>
      <c r="I206" s="163"/>
      <c r="J206" s="163"/>
      <c r="K206" s="163"/>
      <c r="L206" s="166"/>
      <c r="M206" s="60"/>
      <c r="N206" s="60"/>
      <c r="O206" s="60"/>
      <c r="P206" s="60"/>
      <c r="Q206" s="60"/>
      <c r="R206" s="60"/>
      <c r="S206" s="60"/>
      <c r="T206" s="60"/>
    </row>
    <row r="207" spans="1:20" x14ac:dyDescent="0.45">
      <c r="A207" s="162"/>
      <c r="B207" s="163"/>
      <c r="C207" s="163"/>
      <c r="D207" s="164"/>
      <c r="E207" s="165"/>
      <c r="F207" s="163"/>
      <c r="G207" s="163"/>
      <c r="H207" s="163"/>
      <c r="I207" s="163"/>
      <c r="J207" s="163"/>
      <c r="K207" s="163"/>
      <c r="L207" s="166"/>
      <c r="M207" s="60"/>
      <c r="N207" s="60"/>
      <c r="O207" s="60"/>
      <c r="P207" s="60"/>
      <c r="Q207" s="60"/>
      <c r="R207" s="60"/>
      <c r="S207" s="60"/>
      <c r="T207" s="60"/>
    </row>
    <row r="208" spans="1:20" x14ac:dyDescent="0.45">
      <c r="A208" s="162"/>
      <c r="B208" s="163"/>
      <c r="C208" s="163"/>
      <c r="D208" s="164"/>
      <c r="E208" s="165"/>
      <c r="F208" s="163"/>
      <c r="G208" s="163"/>
      <c r="H208" s="163"/>
      <c r="I208" s="163"/>
      <c r="J208" s="163"/>
      <c r="K208" s="163"/>
      <c r="L208" s="166"/>
      <c r="M208" s="60"/>
      <c r="N208" s="60"/>
      <c r="O208" s="60"/>
      <c r="P208" s="60"/>
      <c r="Q208" s="60"/>
      <c r="R208" s="60"/>
      <c r="S208" s="60"/>
      <c r="T208" s="60"/>
    </row>
    <row r="209" spans="1:20" x14ac:dyDescent="0.45">
      <c r="A209" s="162"/>
      <c r="B209" s="163"/>
      <c r="C209" s="163"/>
      <c r="D209" s="164"/>
      <c r="E209" s="165"/>
      <c r="F209" s="163"/>
      <c r="G209" s="163"/>
      <c r="H209" s="163"/>
      <c r="I209" s="163"/>
      <c r="J209" s="163"/>
      <c r="K209" s="163"/>
      <c r="L209" s="166"/>
      <c r="M209" s="60"/>
      <c r="N209" s="60"/>
      <c r="O209" s="60"/>
      <c r="P209" s="60"/>
      <c r="Q209" s="60"/>
      <c r="R209" s="60"/>
      <c r="S209" s="60"/>
      <c r="T209" s="60"/>
    </row>
    <row r="210" spans="1:20" x14ac:dyDescent="0.45">
      <c r="A210" s="162"/>
      <c r="B210" s="163"/>
      <c r="C210" s="163"/>
      <c r="D210" s="164"/>
      <c r="E210" s="165"/>
      <c r="F210" s="163"/>
      <c r="G210" s="163"/>
      <c r="H210" s="163"/>
      <c r="I210" s="163"/>
      <c r="J210" s="163"/>
      <c r="K210" s="163"/>
      <c r="L210" s="166"/>
      <c r="M210" s="60"/>
      <c r="N210" s="60"/>
      <c r="O210" s="60"/>
      <c r="P210" s="60"/>
      <c r="Q210" s="60"/>
      <c r="R210" s="60"/>
      <c r="S210" s="60"/>
      <c r="T210" s="60"/>
    </row>
    <row r="211" spans="1:20" x14ac:dyDescent="0.45">
      <c r="A211" s="162"/>
      <c r="B211" s="163"/>
      <c r="C211" s="163"/>
      <c r="D211" s="164"/>
      <c r="E211" s="165"/>
      <c r="F211" s="163"/>
      <c r="G211" s="163"/>
      <c r="H211" s="163"/>
      <c r="I211" s="163"/>
      <c r="J211" s="163"/>
      <c r="K211" s="163"/>
      <c r="L211" s="166"/>
      <c r="M211" s="60"/>
      <c r="N211" s="60"/>
      <c r="O211" s="60"/>
      <c r="P211" s="60"/>
      <c r="Q211" s="60"/>
      <c r="R211" s="60"/>
      <c r="S211" s="60"/>
      <c r="T211" s="60"/>
    </row>
    <row r="212" spans="1:20" x14ac:dyDescent="0.45">
      <c r="A212" s="162"/>
      <c r="B212" s="163"/>
      <c r="C212" s="163"/>
      <c r="D212" s="164"/>
      <c r="E212" s="165"/>
      <c r="F212" s="163"/>
      <c r="G212" s="163"/>
      <c r="H212" s="163"/>
      <c r="I212" s="163"/>
      <c r="J212" s="163"/>
      <c r="K212" s="163"/>
      <c r="L212" s="166"/>
      <c r="M212" s="60"/>
      <c r="N212" s="60"/>
      <c r="O212" s="60"/>
      <c r="P212" s="60"/>
      <c r="Q212" s="60"/>
      <c r="R212" s="60"/>
      <c r="S212" s="60"/>
      <c r="T212" s="60"/>
    </row>
    <row r="213" spans="1:20" x14ac:dyDescent="0.45">
      <c r="A213" s="162"/>
      <c r="B213" s="163"/>
      <c r="C213" s="163"/>
      <c r="D213" s="164"/>
      <c r="E213" s="165"/>
      <c r="F213" s="163"/>
      <c r="G213" s="163"/>
      <c r="H213" s="163"/>
      <c r="I213" s="163"/>
      <c r="J213" s="163"/>
      <c r="K213" s="163"/>
      <c r="L213" s="166"/>
      <c r="M213" s="60"/>
      <c r="N213" s="60"/>
      <c r="O213" s="60"/>
      <c r="P213" s="60"/>
      <c r="Q213" s="60"/>
      <c r="R213" s="60"/>
      <c r="S213" s="60"/>
      <c r="T213" s="60"/>
    </row>
    <row r="214" spans="1:20" x14ac:dyDescent="0.45">
      <c r="A214" s="162"/>
      <c r="B214" s="163"/>
      <c r="C214" s="163"/>
      <c r="D214" s="164"/>
      <c r="E214" s="165"/>
      <c r="F214" s="163"/>
      <c r="G214" s="163"/>
      <c r="H214" s="163"/>
      <c r="I214" s="163"/>
      <c r="J214" s="163"/>
      <c r="K214" s="163"/>
      <c r="L214" s="166"/>
      <c r="M214" s="60"/>
      <c r="N214" s="60"/>
      <c r="O214" s="60"/>
      <c r="P214" s="60"/>
      <c r="Q214" s="60"/>
      <c r="R214" s="60"/>
      <c r="S214" s="60"/>
      <c r="T214" s="60"/>
    </row>
    <row r="215" spans="1:20" x14ac:dyDescent="0.45">
      <c r="A215" s="162"/>
      <c r="B215" s="163"/>
      <c r="C215" s="163"/>
      <c r="D215" s="164"/>
      <c r="E215" s="165"/>
      <c r="F215" s="163"/>
      <c r="G215" s="163"/>
      <c r="H215" s="163"/>
      <c r="I215" s="163"/>
      <c r="J215" s="163"/>
      <c r="K215" s="163"/>
      <c r="L215" s="166"/>
      <c r="M215" s="60"/>
      <c r="N215" s="60"/>
      <c r="O215" s="60"/>
      <c r="P215" s="60"/>
      <c r="Q215" s="60"/>
      <c r="R215" s="60"/>
      <c r="S215" s="60"/>
      <c r="T215" s="60"/>
    </row>
    <row r="216" spans="1:20" x14ac:dyDescent="0.45">
      <c r="A216" s="162"/>
      <c r="B216" s="163"/>
      <c r="C216" s="163"/>
      <c r="D216" s="164"/>
      <c r="E216" s="165"/>
      <c r="F216" s="163"/>
      <c r="G216" s="163"/>
      <c r="H216" s="163"/>
      <c r="I216" s="163"/>
      <c r="J216" s="163"/>
      <c r="K216" s="163"/>
      <c r="L216" s="166"/>
      <c r="M216" s="60"/>
      <c r="N216" s="60"/>
      <c r="O216" s="60"/>
      <c r="P216" s="60"/>
      <c r="Q216" s="60"/>
      <c r="R216" s="60"/>
      <c r="S216" s="60"/>
      <c r="T216" s="60"/>
    </row>
    <row r="217" spans="1:20" x14ac:dyDescent="0.45">
      <c r="A217" s="162"/>
      <c r="B217" s="163"/>
      <c r="C217" s="163"/>
      <c r="D217" s="164"/>
      <c r="E217" s="165"/>
      <c r="F217" s="163"/>
      <c r="G217" s="163"/>
      <c r="H217" s="163"/>
      <c r="I217" s="163"/>
      <c r="J217" s="163"/>
      <c r="K217" s="163"/>
      <c r="L217" s="166"/>
      <c r="M217" s="60"/>
      <c r="N217" s="60"/>
      <c r="O217" s="60"/>
      <c r="P217" s="60"/>
      <c r="Q217" s="60"/>
      <c r="R217" s="60"/>
      <c r="S217" s="60"/>
      <c r="T217" s="60"/>
    </row>
    <row r="218" spans="1:20" x14ac:dyDescent="0.45">
      <c r="A218" s="162"/>
      <c r="B218" s="163"/>
      <c r="C218" s="163"/>
      <c r="D218" s="164"/>
      <c r="E218" s="165"/>
      <c r="F218" s="163"/>
      <c r="G218" s="163"/>
      <c r="H218" s="163"/>
      <c r="I218" s="163"/>
      <c r="J218" s="163"/>
      <c r="K218" s="163"/>
      <c r="L218" s="166"/>
      <c r="M218" s="60"/>
      <c r="N218" s="60"/>
      <c r="O218" s="60"/>
      <c r="P218" s="60"/>
      <c r="Q218" s="60"/>
      <c r="R218" s="60"/>
      <c r="S218" s="60"/>
      <c r="T218" s="60"/>
    </row>
    <row r="219" spans="1:20" x14ac:dyDescent="0.45">
      <c r="A219" s="162"/>
      <c r="B219" s="163"/>
      <c r="C219" s="163"/>
      <c r="D219" s="164"/>
      <c r="E219" s="165"/>
      <c r="F219" s="163"/>
      <c r="G219" s="163"/>
      <c r="H219" s="163"/>
      <c r="I219" s="163"/>
      <c r="J219" s="163"/>
      <c r="K219" s="163"/>
      <c r="L219" s="166"/>
      <c r="M219" s="60"/>
      <c r="N219" s="60"/>
      <c r="O219" s="60"/>
      <c r="P219" s="60"/>
      <c r="Q219" s="60"/>
      <c r="R219" s="60"/>
      <c r="S219" s="60"/>
      <c r="T219" s="60"/>
    </row>
    <row r="220" spans="1:20" x14ac:dyDescent="0.45">
      <c r="A220" s="162"/>
      <c r="B220" s="163"/>
      <c r="C220" s="163"/>
      <c r="D220" s="164"/>
      <c r="E220" s="165"/>
      <c r="F220" s="163"/>
      <c r="G220" s="163"/>
      <c r="H220" s="163"/>
      <c r="I220" s="163"/>
      <c r="J220" s="163"/>
      <c r="K220" s="163"/>
      <c r="L220" s="166"/>
      <c r="M220" s="60"/>
      <c r="N220" s="60"/>
      <c r="O220" s="60"/>
      <c r="P220" s="60"/>
      <c r="Q220" s="60"/>
      <c r="R220" s="60"/>
      <c r="S220" s="60"/>
      <c r="T220" s="60"/>
    </row>
    <row r="221" spans="1:20" x14ac:dyDescent="0.45">
      <c r="A221" s="162"/>
      <c r="B221" s="163"/>
      <c r="C221" s="163"/>
      <c r="D221" s="164"/>
      <c r="E221" s="165"/>
      <c r="F221" s="163"/>
      <c r="G221" s="163"/>
      <c r="H221" s="163"/>
      <c r="I221" s="163"/>
      <c r="J221" s="163"/>
      <c r="K221" s="163"/>
      <c r="L221" s="166"/>
      <c r="M221" s="60"/>
      <c r="N221" s="60"/>
      <c r="O221" s="60"/>
      <c r="P221" s="60"/>
      <c r="Q221" s="60"/>
      <c r="R221" s="60"/>
      <c r="S221" s="60"/>
      <c r="T221" s="60"/>
    </row>
    <row r="222" spans="1:20" x14ac:dyDescent="0.45">
      <c r="A222" s="162"/>
      <c r="B222" s="163"/>
      <c r="C222" s="163"/>
      <c r="D222" s="164"/>
      <c r="E222" s="165"/>
      <c r="F222" s="163"/>
      <c r="G222" s="163"/>
      <c r="H222" s="163"/>
      <c r="I222" s="163"/>
      <c r="J222" s="163"/>
      <c r="K222" s="163"/>
      <c r="L222" s="166"/>
      <c r="M222" s="60"/>
      <c r="N222" s="60"/>
      <c r="O222" s="60"/>
      <c r="P222" s="60"/>
      <c r="Q222" s="60"/>
      <c r="R222" s="60"/>
      <c r="S222" s="60"/>
      <c r="T222" s="60"/>
    </row>
    <row r="223" spans="1:20" x14ac:dyDescent="0.45">
      <c r="A223" s="162"/>
      <c r="B223" s="163"/>
      <c r="C223" s="163"/>
      <c r="D223" s="164"/>
      <c r="E223" s="165"/>
      <c r="F223" s="163"/>
      <c r="G223" s="163"/>
      <c r="H223" s="163"/>
      <c r="I223" s="163"/>
      <c r="J223" s="163"/>
      <c r="K223" s="163"/>
      <c r="L223" s="166"/>
      <c r="M223" s="60"/>
      <c r="N223" s="60"/>
      <c r="O223" s="60"/>
      <c r="P223" s="60"/>
      <c r="Q223" s="60"/>
      <c r="R223" s="60"/>
      <c r="S223" s="60"/>
      <c r="T223" s="60"/>
    </row>
    <row r="224" spans="1:20" x14ac:dyDescent="0.45">
      <c r="A224" s="162"/>
      <c r="B224" s="163"/>
      <c r="C224" s="163"/>
      <c r="D224" s="164"/>
      <c r="E224" s="165"/>
      <c r="F224" s="163"/>
      <c r="G224" s="163"/>
      <c r="H224" s="163"/>
      <c r="I224" s="163"/>
      <c r="J224" s="163"/>
      <c r="K224" s="163"/>
      <c r="L224" s="166"/>
      <c r="M224" s="60"/>
      <c r="N224" s="60"/>
      <c r="O224" s="60"/>
      <c r="P224" s="60"/>
      <c r="Q224" s="60"/>
      <c r="R224" s="60"/>
      <c r="S224" s="60"/>
      <c r="T224" s="60"/>
    </row>
    <row r="225" spans="1:20" x14ac:dyDescent="0.45">
      <c r="A225" s="162"/>
      <c r="B225" s="163"/>
      <c r="C225" s="163"/>
      <c r="D225" s="164"/>
      <c r="E225" s="165"/>
      <c r="F225" s="163"/>
      <c r="G225" s="163"/>
      <c r="H225" s="163"/>
      <c r="I225" s="163"/>
      <c r="J225" s="163"/>
      <c r="K225" s="163"/>
      <c r="L225" s="166"/>
      <c r="M225" s="60"/>
      <c r="N225" s="60"/>
      <c r="O225" s="60"/>
      <c r="P225" s="60"/>
      <c r="Q225" s="60"/>
      <c r="R225" s="60"/>
      <c r="S225" s="60"/>
      <c r="T225" s="60"/>
    </row>
    <row r="226" spans="1:20" x14ac:dyDescent="0.45">
      <c r="A226" s="162"/>
      <c r="B226" s="163"/>
      <c r="C226" s="163"/>
      <c r="D226" s="164"/>
      <c r="E226" s="165"/>
      <c r="F226" s="163"/>
      <c r="G226" s="163"/>
      <c r="H226" s="163"/>
      <c r="I226" s="163"/>
      <c r="J226" s="163"/>
      <c r="K226" s="163"/>
      <c r="L226" s="166"/>
      <c r="M226" s="60"/>
      <c r="N226" s="60"/>
      <c r="O226" s="60"/>
      <c r="P226" s="60"/>
      <c r="Q226" s="60"/>
      <c r="R226" s="60"/>
      <c r="S226" s="60"/>
      <c r="T226" s="60"/>
    </row>
    <row r="227" spans="1:20" x14ac:dyDescent="0.45">
      <c r="A227" s="162"/>
      <c r="B227" s="163"/>
      <c r="C227" s="163"/>
      <c r="D227" s="164"/>
      <c r="E227" s="165"/>
      <c r="F227" s="163"/>
      <c r="G227" s="163"/>
      <c r="H227" s="163"/>
      <c r="I227" s="163"/>
      <c r="J227" s="163"/>
      <c r="K227" s="163"/>
      <c r="L227" s="166"/>
      <c r="M227" s="60"/>
      <c r="N227" s="60"/>
      <c r="O227" s="60"/>
      <c r="P227" s="60"/>
      <c r="Q227" s="60"/>
      <c r="R227" s="60"/>
      <c r="S227" s="60"/>
      <c r="T227" s="60"/>
    </row>
    <row r="228" spans="1:20" x14ac:dyDescent="0.45">
      <c r="A228" s="162"/>
      <c r="B228" s="163"/>
      <c r="C228" s="163"/>
      <c r="D228" s="164"/>
      <c r="E228" s="165"/>
      <c r="F228" s="163"/>
      <c r="G228" s="163"/>
      <c r="H228" s="163"/>
      <c r="I228" s="163"/>
      <c r="J228" s="163"/>
      <c r="K228" s="163"/>
      <c r="L228" s="166"/>
      <c r="M228" s="60"/>
      <c r="N228" s="60"/>
      <c r="O228" s="60"/>
      <c r="P228" s="60"/>
      <c r="Q228" s="60"/>
      <c r="R228" s="60"/>
      <c r="S228" s="60"/>
      <c r="T228" s="60"/>
    </row>
    <row r="229" spans="1:20" x14ac:dyDescent="0.45">
      <c r="A229" s="162"/>
      <c r="B229" s="163"/>
      <c r="C229" s="163"/>
      <c r="D229" s="164"/>
      <c r="E229" s="165"/>
      <c r="F229" s="163"/>
      <c r="G229" s="163"/>
      <c r="H229" s="163"/>
      <c r="I229" s="163"/>
      <c r="J229" s="163"/>
      <c r="K229" s="163"/>
      <c r="L229" s="166"/>
      <c r="M229" s="60"/>
      <c r="N229" s="60"/>
      <c r="O229" s="60"/>
      <c r="P229" s="60"/>
      <c r="Q229" s="60"/>
      <c r="R229" s="60"/>
      <c r="S229" s="60"/>
      <c r="T229" s="60"/>
    </row>
    <row r="230" spans="1:20" x14ac:dyDescent="0.45">
      <c r="A230" s="162"/>
      <c r="B230" s="163"/>
      <c r="C230" s="163"/>
      <c r="D230" s="164"/>
      <c r="E230" s="165"/>
      <c r="F230" s="163"/>
      <c r="G230" s="163"/>
      <c r="H230" s="163"/>
      <c r="I230" s="163"/>
      <c r="J230" s="163"/>
      <c r="K230" s="163"/>
      <c r="L230" s="166"/>
      <c r="M230" s="60"/>
      <c r="N230" s="60"/>
      <c r="O230" s="60"/>
      <c r="P230" s="60"/>
      <c r="Q230" s="60"/>
      <c r="R230" s="60"/>
      <c r="S230" s="60"/>
      <c r="T230" s="60"/>
    </row>
    <row r="231" spans="1:20" x14ac:dyDescent="0.45">
      <c r="A231" s="162"/>
      <c r="B231" s="163"/>
      <c r="C231" s="163"/>
      <c r="D231" s="164"/>
      <c r="E231" s="165"/>
      <c r="F231" s="163"/>
      <c r="G231" s="163"/>
      <c r="H231" s="163"/>
      <c r="I231" s="163"/>
      <c r="J231" s="163"/>
      <c r="K231" s="163"/>
      <c r="L231" s="166"/>
      <c r="M231" s="60"/>
      <c r="N231" s="60"/>
      <c r="O231" s="60"/>
      <c r="P231" s="60"/>
      <c r="Q231" s="60"/>
      <c r="R231" s="60"/>
      <c r="S231" s="60"/>
      <c r="T231" s="60"/>
    </row>
    <row r="232" spans="1:20" x14ac:dyDescent="0.45">
      <c r="A232" s="162"/>
      <c r="B232" s="163"/>
      <c r="C232" s="163"/>
      <c r="D232" s="164"/>
      <c r="E232" s="165"/>
      <c r="F232" s="163"/>
      <c r="G232" s="163"/>
      <c r="H232" s="163"/>
      <c r="I232" s="163"/>
      <c r="J232" s="163"/>
      <c r="K232" s="163"/>
      <c r="L232" s="166"/>
      <c r="M232" s="60"/>
      <c r="N232" s="60"/>
      <c r="O232" s="60"/>
      <c r="P232" s="60"/>
      <c r="Q232" s="60"/>
      <c r="R232" s="60"/>
      <c r="S232" s="60"/>
      <c r="T232" s="60"/>
    </row>
    <row r="233" spans="1:20" x14ac:dyDescent="0.45">
      <c r="A233" s="162"/>
      <c r="B233" s="163"/>
      <c r="C233" s="163"/>
      <c r="D233" s="164"/>
      <c r="E233" s="165"/>
      <c r="F233" s="163"/>
      <c r="G233" s="163"/>
      <c r="H233" s="163"/>
      <c r="I233" s="163"/>
      <c r="J233" s="163"/>
      <c r="K233" s="163"/>
      <c r="L233" s="166"/>
      <c r="M233" s="60"/>
      <c r="N233" s="60"/>
      <c r="O233" s="60"/>
      <c r="P233" s="60"/>
      <c r="Q233" s="60"/>
      <c r="R233" s="60"/>
      <c r="S233" s="60"/>
      <c r="T233" s="60"/>
    </row>
    <row r="234" spans="1:20" x14ac:dyDescent="0.45">
      <c r="A234" s="162"/>
      <c r="B234" s="163"/>
      <c r="C234" s="163"/>
      <c r="D234" s="164"/>
      <c r="E234" s="165"/>
      <c r="F234" s="163"/>
      <c r="G234" s="163"/>
      <c r="H234" s="163"/>
      <c r="I234" s="163"/>
      <c r="J234" s="163"/>
      <c r="K234" s="163"/>
      <c r="L234" s="166"/>
      <c r="M234" s="60"/>
      <c r="N234" s="60"/>
      <c r="O234" s="60"/>
      <c r="P234" s="60"/>
      <c r="Q234" s="60"/>
      <c r="R234" s="60"/>
      <c r="S234" s="60"/>
      <c r="T234" s="60"/>
    </row>
    <row r="235" spans="1:20" x14ac:dyDescent="0.45">
      <c r="A235" s="162"/>
      <c r="B235" s="163"/>
      <c r="C235" s="163"/>
      <c r="D235" s="164"/>
      <c r="E235" s="165"/>
      <c r="F235" s="163"/>
      <c r="G235" s="163"/>
      <c r="H235" s="163"/>
      <c r="I235" s="163"/>
      <c r="J235" s="163"/>
      <c r="K235" s="163"/>
      <c r="L235" s="166"/>
      <c r="M235" s="60"/>
      <c r="N235" s="60"/>
      <c r="O235" s="60"/>
      <c r="P235" s="60"/>
      <c r="Q235" s="60"/>
      <c r="R235" s="60"/>
      <c r="S235" s="60"/>
      <c r="T235" s="60"/>
    </row>
    <row r="236" spans="1:20" x14ac:dyDescent="0.45">
      <c r="A236" s="162"/>
      <c r="B236" s="163"/>
      <c r="C236" s="163"/>
      <c r="D236" s="164"/>
      <c r="E236" s="165"/>
      <c r="F236" s="163"/>
      <c r="G236" s="163"/>
      <c r="H236" s="163"/>
      <c r="I236" s="163"/>
      <c r="J236" s="163"/>
      <c r="K236" s="163"/>
      <c r="L236" s="166"/>
      <c r="M236" s="60"/>
      <c r="N236" s="60"/>
      <c r="O236" s="60"/>
      <c r="P236" s="60"/>
      <c r="Q236" s="60"/>
      <c r="R236" s="60"/>
      <c r="S236" s="60"/>
      <c r="T236" s="60"/>
    </row>
    <row r="237" spans="1:20" x14ac:dyDescent="0.45">
      <c r="A237" s="162"/>
      <c r="B237" s="163"/>
      <c r="C237" s="163"/>
      <c r="D237" s="164"/>
      <c r="E237" s="165"/>
      <c r="F237" s="163"/>
      <c r="G237" s="163"/>
      <c r="H237" s="163"/>
      <c r="I237" s="163"/>
      <c r="J237" s="163"/>
      <c r="K237" s="163"/>
      <c r="L237" s="166"/>
      <c r="M237" s="60"/>
      <c r="N237" s="60"/>
      <c r="O237" s="60"/>
      <c r="P237" s="60"/>
      <c r="Q237" s="60"/>
      <c r="R237" s="60"/>
      <c r="S237" s="60"/>
      <c r="T237" s="60"/>
    </row>
    <row r="238" spans="1:20" x14ac:dyDescent="0.45">
      <c r="A238" s="162"/>
      <c r="B238" s="163"/>
      <c r="C238" s="163"/>
      <c r="D238" s="164"/>
      <c r="E238" s="165"/>
      <c r="F238" s="163"/>
      <c r="G238" s="163"/>
      <c r="H238" s="163"/>
      <c r="I238" s="163"/>
      <c r="J238" s="163"/>
      <c r="K238" s="163"/>
      <c r="L238" s="166"/>
      <c r="M238" s="60"/>
      <c r="N238" s="60"/>
      <c r="O238" s="60"/>
      <c r="P238" s="60"/>
      <c r="Q238" s="60"/>
      <c r="R238" s="60"/>
      <c r="S238" s="60"/>
      <c r="T238" s="60"/>
    </row>
    <row r="239" spans="1:20" x14ac:dyDescent="0.45">
      <c r="A239" s="162"/>
      <c r="B239" s="163"/>
      <c r="C239" s="163"/>
      <c r="D239" s="164"/>
      <c r="E239" s="165"/>
      <c r="F239" s="163"/>
      <c r="G239" s="163"/>
      <c r="H239" s="163"/>
      <c r="I239" s="163"/>
      <c r="J239" s="163"/>
      <c r="K239" s="163"/>
      <c r="L239" s="166"/>
      <c r="M239" s="60"/>
      <c r="N239" s="60"/>
      <c r="O239" s="60"/>
      <c r="P239" s="60"/>
      <c r="Q239" s="60"/>
      <c r="R239" s="60"/>
      <c r="S239" s="60"/>
      <c r="T239" s="60"/>
    </row>
    <row r="240" spans="1:20" x14ac:dyDescent="0.45">
      <c r="A240" s="162"/>
      <c r="B240" s="163"/>
      <c r="C240" s="163"/>
      <c r="D240" s="164"/>
      <c r="E240" s="165"/>
      <c r="F240" s="163"/>
      <c r="G240" s="163"/>
      <c r="H240" s="163"/>
      <c r="I240" s="163"/>
      <c r="J240" s="163"/>
      <c r="K240" s="163"/>
      <c r="L240" s="166"/>
      <c r="M240" s="60"/>
      <c r="N240" s="60"/>
      <c r="O240" s="60"/>
      <c r="P240" s="60"/>
      <c r="Q240" s="60"/>
      <c r="R240" s="60"/>
      <c r="S240" s="60"/>
      <c r="T240" s="60"/>
    </row>
    <row r="241" spans="1:20" x14ac:dyDescent="0.45">
      <c r="A241" s="162"/>
      <c r="B241" s="163"/>
      <c r="C241" s="163"/>
      <c r="D241" s="164"/>
      <c r="E241" s="165"/>
      <c r="F241" s="163"/>
      <c r="G241" s="163"/>
      <c r="H241" s="163"/>
      <c r="I241" s="163"/>
      <c r="J241" s="163"/>
      <c r="K241" s="163"/>
      <c r="L241" s="166"/>
      <c r="M241" s="60"/>
      <c r="N241" s="60"/>
      <c r="O241" s="60"/>
      <c r="P241" s="60"/>
      <c r="Q241" s="60"/>
      <c r="R241" s="60"/>
      <c r="S241" s="60"/>
      <c r="T241" s="60"/>
    </row>
    <row r="242" spans="1:20" x14ac:dyDescent="0.45">
      <c r="A242" s="162"/>
      <c r="B242" s="163"/>
      <c r="C242" s="163"/>
      <c r="D242" s="164"/>
      <c r="E242" s="165"/>
      <c r="F242" s="163"/>
      <c r="G242" s="163"/>
      <c r="H242" s="163"/>
      <c r="I242" s="163"/>
      <c r="J242" s="163"/>
      <c r="K242" s="163"/>
      <c r="L242" s="166"/>
      <c r="M242" s="60"/>
      <c r="N242" s="60"/>
      <c r="O242" s="60"/>
      <c r="P242" s="60"/>
      <c r="Q242" s="60"/>
      <c r="R242" s="60"/>
      <c r="S242" s="60"/>
      <c r="T242" s="60"/>
    </row>
    <row r="243" spans="1:20" x14ac:dyDescent="0.45">
      <c r="A243" s="162"/>
      <c r="B243" s="163"/>
      <c r="C243" s="163"/>
      <c r="D243" s="164"/>
      <c r="E243" s="165"/>
      <c r="F243" s="163"/>
      <c r="G243" s="163"/>
      <c r="H243" s="163"/>
      <c r="I243" s="163"/>
      <c r="J243" s="163"/>
      <c r="K243" s="163"/>
      <c r="L243" s="166"/>
      <c r="M243" s="60"/>
      <c r="N243" s="60"/>
      <c r="O243" s="60"/>
      <c r="P243" s="60"/>
      <c r="Q243" s="60"/>
      <c r="R243" s="60"/>
      <c r="S243" s="60"/>
      <c r="T243" s="60"/>
    </row>
    <row r="244" spans="1:20" x14ac:dyDescent="0.45">
      <c r="A244" s="162"/>
      <c r="B244" s="163"/>
      <c r="C244" s="163"/>
      <c r="D244" s="164"/>
      <c r="E244" s="165"/>
      <c r="F244" s="163"/>
      <c r="G244" s="163"/>
      <c r="H244" s="163"/>
      <c r="I244" s="163"/>
      <c r="J244" s="163"/>
      <c r="K244" s="163"/>
      <c r="L244" s="166"/>
      <c r="M244" s="60"/>
      <c r="N244" s="60"/>
      <c r="O244" s="60"/>
      <c r="P244" s="60"/>
      <c r="Q244" s="60"/>
      <c r="R244" s="60"/>
      <c r="S244" s="60"/>
      <c r="T244" s="60"/>
    </row>
    <row r="245" spans="1:20" x14ac:dyDescent="0.45">
      <c r="A245" s="162"/>
      <c r="B245" s="163"/>
      <c r="C245" s="163"/>
      <c r="D245" s="164"/>
      <c r="E245" s="165"/>
      <c r="F245" s="163"/>
      <c r="G245" s="163"/>
      <c r="H245" s="163"/>
      <c r="I245" s="163"/>
      <c r="J245" s="163"/>
      <c r="K245" s="163"/>
      <c r="L245" s="166"/>
      <c r="M245" s="60"/>
      <c r="N245" s="60"/>
      <c r="O245" s="60"/>
      <c r="P245" s="60"/>
      <c r="Q245" s="60"/>
      <c r="R245" s="60"/>
      <c r="S245" s="60"/>
      <c r="T245" s="60"/>
    </row>
    <row r="246" spans="1:20" x14ac:dyDescent="0.45">
      <c r="A246" s="162"/>
      <c r="B246" s="163"/>
      <c r="C246" s="163"/>
      <c r="D246" s="164"/>
      <c r="E246" s="165"/>
      <c r="F246" s="163"/>
      <c r="G246" s="163"/>
      <c r="H246" s="163"/>
      <c r="I246" s="163"/>
      <c r="J246" s="163"/>
      <c r="K246" s="163"/>
      <c r="L246" s="166"/>
      <c r="M246" s="60"/>
      <c r="N246" s="60"/>
      <c r="O246" s="60"/>
      <c r="P246" s="60"/>
      <c r="Q246" s="60"/>
      <c r="R246" s="60"/>
      <c r="S246" s="60"/>
      <c r="T246" s="60"/>
    </row>
    <row r="247" spans="1:20" x14ac:dyDescent="0.45">
      <c r="A247" s="162"/>
      <c r="B247" s="163"/>
      <c r="C247" s="163"/>
      <c r="D247" s="164"/>
      <c r="E247" s="165"/>
      <c r="F247" s="163"/>
      <c r="G247" s="163"/>
      <c r="H247" s="163"/>
      <c r="I247" s="163"/>
      <c r="J247" s="163"/>
      <c r="K247" s="163"/>
      <c r="L247" s="166"/>
      <c r="M247" s="60"/>
      <c r="N247" s="60"/>
      <c r="O247" s="60"/>
      <c r="P247" s="60"/>
      <c r="Q247" s="60"/>
      <c r="R247" s="60"/>
      <c r="S247" s="60"/>
      <c r="T247" s="60"/>
    </row>
    <row r="248" spans="1:20" x14ac:dyDescent="0.45">
      <c r="A248" s="162"/>
      <c r="B248" s="163"/>
      <c r="C248" s="163"/>
      <c r="D248" s="164"/>
      <c r="E248" s="165"/>
      <c r="F248" s="163"/>
      <c r="G248" s="163"/>
      <c r="H248" s="163"/>
      <c r="I248" s="163"/>
      <c r="J248" s="163"/>
      <c r="K248" s="163"/>
      <c r="L248" s="166"/>
      <c r="M248" s="60"/>
      <c r="N248" s="60"/>
      <c r="O248" s="60"/>
      <c r="P248" s="60"/>
      <c r="Q248" s="60"/>
      <c r="R248" s="60"/>
      <c r="S248" s="60"/>
      <c r="T248" s="60"/>
    </row>
    <row r="249" spans="1:20" x14ac:dyDescent="0.45">
      <c r="A249" s="162"/>
      <c r="B249" s="163"/>
      <c r="C249" s="163"/>
      <c r="D249" s="164"/>
      <c r="E249" s="165"/>
      <c r="F249" s="163"/>
      <c r="G249" s="163"/>
      <c r="H249" s="163"/>
      <c r="I249" s="163"/>
      <c r="J249" s="163"/>
      <c r="K249" s="163"/>
      <c r="L249" s="166"/>
      <c r="M249" s="60"/>
      <c r="N249" s="60"/>
      <c r="O249" s="60"/>
      <c r="P249" s="60"/>
      <c r="Q249" s="60"/>
      <c r="R249" s="60"/>
      <c r="S249" s="60"/>
      <c r="T249" s="60"/>
    </row>
    <row r="250" spans="1:20" x14ac:dyDescent="0.45">
      <c r="A250" s="162"/>
      <c r="B250" s="163"/>
      <c r="C250" s="163"/>
      <c r="D250" s="164"/>
      <c r="E250" s="165"/>
      <c r="F250" s="163"/>
      <c r="G250" s="163"/>
      <c r="H250" s="163"/>
      <c r="I250" s="163"/>
      <c r="J250" s="163"/>
      <c r="K250" s="163"/>
      <c r="L250" s="166"/>
      <c r="M250" s="60"/>
      <c r="N250" s="60"/>
      <c r="O250" s="60"/>
      <c r="P250" s="60"/>
      <c r="Q250" s="60"/>
      <c r="R250" s="60"/>
      <c r="S250" s="60"/>
      <c r="T250" s="60"/>
    </row>
    <row r="251" spans="1:20" x14ac:dyDescent="0.45">
      <c r="A251" s="162"/>
      <c r="B251" s="163"/>
      <c r="C251" s="163"/>
      <c r="D251" s="164"/>
      <c r="E251" s="165"/>
      <c r="F251" s="163"/>
      <c r="G251" s="163"/>
      <c r="H251" s="163"/>
      <c r="I251" s="163"/>
      <c r="J251" s="163"/>
      <c r="K251" s="163"/>
      <c r="L251" s="166"/>
      <c r="M251" s="60"/>
      <c r="N251" s="60"/>
      <c r="O251" s="60"/>
      <c r="P251" s="60"/>
      <c r="Q251" s="60"/>
      <c r="R251" s="60"/>
      <c r="S251" s="60"/>
      <c r="T251" s="60"/>
    </row>
    <row r="252" spans="1:20" x14ac:dyDescent="0.45">
      <c r="A252" s="162"/>
      <c r="B252" s="163"/>
      <c r="C252" s="163"/>
      <c r="D252" s="164"/>
      <c r="E252" s="165"/>
      <c r="F252" s="163"/>
      <c r="G252" s="163"/>
      <c r="H252" s="163"/>
      <c r="I252" s="163"/>
      <c r="J252" s="163"/>
      <c r="K252" s="163"/>
      <c r="L252" s="166"/>
      <c r="M252" s="60"/>
      <c r="N252" s="60"/>
      <c r="O252" s="60"/>
      <c r="P252" s="60"/>
      <c r="Q252" s="60"/>
      <c r="R252" s="60"/>
      <c r="S252" s="60"/>
      <c r="T252" s="60"/>
    </row>
    <row r="253" spans="1:20" x14ac:dyDescent="0.45">
      <c r="A253" s="162"/>
      <c r="B253" s="163"/>
      <c r="C253" s="163"/>
      <c r="D253" s="164"/>
      <c r="E253" s="165"/>
      <c r="F253" s="163"/>
      <c r="G253" s="163"/>
      <c r="H253" s="163"/>
      <c r="I253" s="163"/>
      <c r="J253" s="163"/>
      <c r="K253" s="163"/>
      <c r="L253" s="166"/>
      <c r="M253" s="60"/>
      <c r="N253" s="60"/>
      <c r="O253" s="60"/>
      <c r="P253" s="60"/>
      <c r="Q253" s="60"/>
      <c r="R253" s="60"/>
      <c r="S253" s="60"/>
      <c r="T253" s="60"/>
    </row>
    <row r="254" spans="1:20" x14ac:dyDescent="0.45">
      <c r="A254" s="162"/>
      <c r="B254" s="163"/>
      <c r="C254" s="163"/>
      <c r="D254" s="164"/>
      <c r="E254" s="165"/>
      <c r="F254" s="163"/>
      <c r="G254" s="163"/>
      <c r="H254" s="163"/>
      <c r="I254" s="163"/>
      <c r="J254" s="163"/>
      <c r="K254" s="163"/>
      <c r="L254" s="166"/>
      <c r="M254" s="60"/>
      <c r="N254" s="60"/>
      <c r="O254" s="60"/>
      <c r="P254" s="60"/>
      <c r="Q254" s="60"/>
      <c r="R254" s="60"/>
      <c r="S254" s="60"/>
      <c r="T254" s="60"/>
    </row>
    <row r="255" spans="1:20" x14ac:dyDescent="0.45">
      <c r="A255" s="162"/>
      <c r="B255" s="163"/>
      <c r="C255" s="163"/>
      <c r="D255" s="164"/>
      <c r="E255" s="165"/>
      <c r="F255" s="163"/>
      <c r="G255" s="163"/>
      <c r="H255" s="163"/>
      <c r="I255" s="163"/>
      <c r="J255" s="163"/>
      <c r="K255" s="163"/>
      <c r="L255" s="166"/>
      <c r="M255" s="60"/>
      <c r="N255" s="60"/>
      <c r="O255" s="60"/>
      <c r="P255" s="60"/>
      <c r="Q255" s="60"/>
      <c r="R255" s="60"/>
      <c r="S255" s="60"/>
      <c r="T255" s="60"/>
    </row>
    <row r="256" spans="1:20" x14ac:dyDescent="0.45">
      <c r="A256" s="162"/>
      <c r="B256" s="163"/>
      <c r="C256" s="163"/>
      <c r="D256" s="164"/>
      <c r="E256" s="165"/>
      <c r="F256" s="163"/>
      <c r="G256" s="163"/>
      <c r="H256" s="163"/>
      <c r="I256" s="163"/>
      <c r="J256" s="163"/>
      <c r="K256" s="163"/>
      <c r="L256" s="166"/>
      <c r="M256" s="60"/>
      <c r="N256" s="60"/>
      <c r="O256" s="60"/>
      <c r="P256" s="60"/>
      <c r="Q256" s="60"/>
      <c r="R256" s="60"/>
      <c r="S256" s="60"/>
      <c r="T256" s="60"/>
    </row>
    <row r="257" spans="1:20" x14ac:dyDescent="0.45">
      <c r="A257" s="162"/>
      <c r="B257" s="163"/>
      <c r="C257" s="163"/>
      <c r="D257" s="164"/>
      <c r="E257" s="165"/>
      <c r="F257" s="163"/>
      <c r="G257" s="163"/>
      <c r="H257" s="163"/>
      <c r="I257" s="163"/>
      <c r="J257" s="163"/>
      <c r="K257" s="163"/>
      <c r="L257" s="166"/>
      <c r="M257" s="60"/>
      <c r="N257" s="60"/>
      <c r="O257" s="60"/>
      <c r="P257" s="60"/>
      <c r="Q257" s="60"/>
      <c r="R257" s="60"/>
      <c r="S257" s="60"/>
      <c r="T257" s="60"/>
    </row>
    <row r="258" spans="1:20" x14ac:dyDescent="0.45">
      <c r="A258" s="162"/>
      <c r="B258" s="163"/>
      <c r="C258" s="163"/>
      <c r="D258" s="164"/>
      <c r="E258" s="165"/>
      <c r="F258" s="163"/>
      <c r="G258" s="163"/>
      <c r="H258" s="163"/>
      <c r="I258" s="163"/>
      <c r="J258" s="163"/>
      <c r="K258" s="163"/>
      <c r="L258" s="166"/>
      <c r="M258" s="60"/>
      <c r="N258" s="60"/>
      <c r="O258" s="60"/>
      <c r="P258" s="60"/>
      <c r="Q258" s="60"/>
      <c r="R258" s="60"/>
      <c r="S258" s="60"/>
      <c r="T258" s="60"/>
    </row>
    <row r="259" spans="1:20" x14ac:dyDescent="0.45">
      <c r="A259" s="162"/>
      <c r="B259" s="163"/>
      <c r="C259" s="163"/>
      <c r="D259" s="164"/>
      <c r="E259" s="165"/>
      <c r="F259" s="163"/>
      <c r="G259" s="163"/>
      <c r="H259" s="163"/>
      <c r="I259" s="163"/>
      <c r="J259" s="163"/>
      <c r="K259" s="163"/>
      <c r="L259" s="166"/>
      <c r="M259" s="60"/>
      <c r="N259" s="60"/>
      <c r="O259" s="60"/>
      <c r="P259" s="60"/>
      <c r="Q259" s="60"/>
      <c r="R259" s="60"/>
      <c r="S259" s="60"/>
      <c r="T259" s="60"/>
    </row>
    <row r="260" spans="1:20" x14ac:dyDescent="0.45">
      <c r="A260" s="162"/>
      <c r="B260" s="163"/>
      <c r="C260" s="163"/>
      <c r="D260" s="164"/>
      <c r="E260" s="165"/>
      <c r="F260" s="163"/>
      <c r="G260" s="163"/>
      <c r="H260" s="163"/>
      <c r="I260" s="163"/>
      <c r="J260" s="163"/>
      <c r="K260" s="163"/>
      <c r="L260" s="166"/>
      <c r="M260" s="60"/>
      <c r="N260" s="60"/>
      <c r="O260" s="60"/>
      <c r="P260" s="60"/>
      <c r="Q260" s="60"/>
      <c r="R260" s="60"/>
      <c r="S260" s="60"/>
      <c r="T260" s="60"/>
    </row>
    <row r="261" spans="1:20" x14ac:dyDescent="0.45">
      <c r="A261" s="162"/>
      <c r="B261" s="163"/>
      <c r="C261" s="163"/>
      <c r="D261" s="164"/>
      <c r="E261" s="165"/>
      <c r="F261" s="163"/>
      <c r="G261" s="163"/>
      <c r="H261" s="163"/>
      <c r="I261" s="163"/>
      <c r="J261" s="163"/>
      <c r="K261" s="163"/>
      <c r="L261" s="166"/>
      <c r="M261" s="60"/>
      <c r="N261" s="60"/>
      <c r="O261" s="60"/>
      <c r="P261" s="60"/>
      <c r="Q261" s="60"/>
      <c r="R261" s="60"/>
      <c r="S261" s="60"/>
      <c r="T261" s="60"/>
    </row>
    <row r="262" spans="1:20" x14ac:dyDescent="0.45">
      <c r="A262" s="162"/>
      <c r="B262" s="163"/>
      <c r="C262" s="163"/>
      <c r="D262" s="164"/>
      <c r="E262" s="165"/>
      <c r="F262" s="163"/>
      <c r="G262" s="163"/>
      <c r="H262" s="163"/>
      <c r="I262" s="163"/>
      <c r="J262" s="163"/>
      <c r="K262" s="163"/>
      <c r="L262" s="166"/>
      <c r="M262" s="60"/>
      <c r="N262" s="60"/>
      <c r="O262" s="60"/>
      <c r="P262" s="60"/>
      <c r="Q262" s="60"/>
      <c r="R262" s="60"/>
      <c r="S262" s="60"/>
      <c r="T262" s="60"/>
    </row>
    <row r="263" spans="1:20" x14ac:dyDescent="0.45">
      <c r="A263" s="162"/>
      <c r="B263" s="163"/>
      <c r="C263" s="163"/>
      <c r="D263" s="164"/>
      <c r="E263" s="165"/>
      <c r="F263" s="163"/>
      <c r="G263" s="163"/>
      <c r="H263" s="163"/>
      <c r="I263" s="163"/>
      <c r="J263" s="163"/>
      <c r="K263" s="163"/>
      <c r="L263" s="166"/>
      <c r="M263" s="60"/>
      <c r="N263" s="60"/>
      <c r="O263" s="60"/>
      <c r="P263" s="60"/>
      <c r="Q263" s="60"/>
      <c r="R263" s="60"/>
      <c r="S263" s="60"/>
      <c r="T263" s="60"/>
    </row>
    <row r="264" spans="1:20" x14ac:dyDescent="0.45">
      <c r="A264" s="162"/>
      <c r="B264" s="163"/>
      <c r="C264" s="163"/>
      <c r="D264" s="164"/>
      <c r="E264" s="165"/>
      <c r="F264" s="163"/>
      <c r="G264" s="163"/>
      <c r="H264" s="163"/>
      <c r="I264" s="163"/>
      <c r="J264" s="163"/>
      <c r="K264" s="163"/>
      <c r="L264" s="166"/>
      <c r="M264" s="60"/>
      <c r="N264" s="60"/>
      <c r="O264" s="60"/>
      <c r="P264" s="60"/>
      <c r="Q264" s="60"/>
      <c r="R264" s="60"/>
      <c r="S264" s="60"/>
      <c r="T264" s="60"/>
    </row>
    <row r="265" spans="1:20" x14ac:dyDescent="0.45">
      <c r="A265" s="162"/>
      <c r="B265" s="163"/>
      <c r="C265" s="163"/>
      <c r="D265" s="164"/>
      <c r="E265" s="165"/>
      <c r="F265" s="163"/>
      <c r="G265" s="163"/>
      <c r="H265" s="163"/>
      <c r="I265" s="163"/>
      <c r="J265" s="163"/>
      <c r="K265" s="163"/>
      <c r="L265" s="166"/>
      <c r="M265" s="60"/>
      <c r="N265" s="60"/>
      <c r="O265" s="60"/>
      <c r="P265" s="60"/>
      <c r="Q265" s="60"/>
      <c r="R265" s="60"/>
      <c r="S265" s="60"/>
      <c r="T265" s="60"/>
    </row>
    <row r="266" spans="1:20" x14ac:dyDescent="0.45">
      <c r="A266" s="162"/>
      <c r="B266" s="163"/>
      <c r="C266" s="163"/>
      <c r="D266" s="164"/>
      <c r="E266" s="165"/>
      <c r="F266" s="163"/>
      <c r="G266" s="163"/>
      <c r="H266" s="163"/>
      <c r="I266" s="163"/>
      <c r="J266" s="163"/>
      <c r="K266" s="163"/>
      <c r="L266" s="166"/>
      <c r="M266" s="60"/>
      <c r="N266" s="60"/>
      <c r="O266" s="60"/>
      <c r="P266" s="60"/>
      <c r="Q266" s="60"/>
      <c r="R266" s="60"/>
      <c r="S266" s="60"/>
      <c r="T266" s="60"/>
    </row>
    <row r="267" spans="1:20" x14ac:dyDescent="0.45">
      <c r="A267" s="162"/>
      <c r="B267" s="163"/>
      <c r="C267" s="163"/>
      <c r="D267" s="164"/>
      <c r="E267" s="165"/>
      <c r="F267" s="163"/>
      <c r="G267" s="163"/>
      <c r="H267" s="163"/>
      <c r="I267" s="163"/>
      <c r="J267" s="163"/>
      <c r="K267" s="163"/>
      <c r="L267" s="166"/>
      <c r="M267" s="60"/>
      <c r="N267" s="60"/>
      <c r="O267" s="60"/>
      <c r="P267" s="60"/>
      <c r="Q267" s="60"/>
      <c r="R267" s="60"/>
      <c r="S267" s="60"/>
      <c r="T267" s="60"/>
    </row>
    <row r="268" spans="1:20" x14ac:dyDescent="0.45">
      <c r="A268" s="162"/>
      <c r="B268" s="163"/>
      <c r="C268" s="163"/>
      <c r="D268" s="164"/>
      <c r="E268" s="165"/>
      <c r="F268" s="163"/>
      <c r="G268" s="163"/>
      <c r="H268" s="163"/>
      <c r="I268" s="163"/>
      <c r="J268" s="163"/>
      <c r="K268" s="163"/>
      <c r="L268" s="166"/>
      <c r="M268" s="60"/>
      <c r="N268" s="60"/>
      <c r="O268" s="60"/>
      <c r="P268" s="60"/>
      <c r="Q268" s="60"/>
      <c r="R268" s="124">
        <f>R45-R47</f>
        <v>0</v>
      </c>
      <c r="S268" s="60" t="s">
        <v>226</v>
      </c>
      <c r="T268" s="60"/>
    </row>
    <row r="269" spans="1:20" x14ac:dyDescent="0.45">
      <c r="A269" s="162"/>
      <c r="B269" s="163"/>
      <c r="C269" s="163"/>
      <c r="D269" s="164"/>
      <c r="E269" s="165"/>
      <c r="F269" s="163"/>
      <c r="G269" s="163"/>
      <c r="H269" s="163"/>
      <c r="I269" s="163"/>
      <c r="J269" s="163"/>
      <c r="K269" s="163"/>
      <c r="L269" s="166"/>
      <c r="M269" s="60"/>
      <c r="N269" s="60"/>
      <c r="O269" s="60"/>
      <c r="P269" s="60"/>
      <c r="Q269" s="60"/>
      <c r="R269" s="60"/>
      <c r="S269" s="60"/>
      <c r="T269" s="60"/>
    </row>
    <row r="270" spans="1:20" x14ac:dyDescent="0.45">
      <c r="A270" s="162"/>
      <c r="B270" s="163"/>
      <c r="C270" s="163"/>
      <c r="D270" s="164"/>
      <c r="E270" s="165"/>
      <c r="F270" s="163"/>
      <c r="G270" s="163"/>
      <c r="H270" s="163"/>
      <c r="I270" s="163"/>
      <c r="J270" s="163"/>
      <c r="K270" s="163"/>
      <c r="L270" s="166"/>
      <c r="M270" s="60"/>
      <c r="N270" s="60"/>
      <c r="O270" s="60"/>
      <c r="P270" s="60"/>
      <c r="Q270" s="60"/>
      <c r="R270" s="124"/>
      <c r="S270" s="60"/>
    </row>
    <row r="271" spans="1:20" x14ac:dyDescent="0.45">
      <c r="A271" s="162"/>
      <c r="B271" s="163"/>
      <c r="C271" s="163"/>
      <c r="D271" s="164"/>
      <c r="E271" s="165"/>
      <c r="F271" s="163"/>
      <c r="G271" s="163"/>
      <c r="H271" s="163"/>
      <c r="I271" s="163"/>
      <c r="J271" s="163"/>
      <c r="K271" s="163"/>
      <c r="L271" s="166"/>
      <c r="M271" s="60"/>
      <c r="N271" s="60"/>
      <c r="O271" s="60"/>
      <c r="P271" s="60"/>
      <c r="Q271" s="60"/>
      <c r="R271" s="60"/>
      <c r="S271" s="60"/>
    </row>
    <row r="272" spans="1:20" x14ac:dyDescent="0.45">
      <c r="A272" s="162"/>
      <c r="B272" s="163"/>
      <c r="C272" s="163"/>
      <c r="D272" s="164"/>
      <c r="E272" s="165"/>
      <c r="F272" s="163"/>
      <c r="G272" s="163"/>
      <c r="H272" s="163"/>
      <c r="I272" s="163"/>
      <c r="J272" s="163"/>
      <c r="K272" s="163"/>
      <c r="L272" s="166"/>
      <c r="M272" s="60"/>
      <c r="N272" s="60"/>
      <c r="O272" s="60"/>
      <c r="P272" s="60"/>
      <c r="Q272" s="60"/>
      <c r="R272" s="60"/>
      <c r="S272" s="60"/>
    </row>
    <row r="273" spans="1:19" x14ac:dyDescent="0.45">
      <c r="A273" s="162"/>
      <c r="B273" s="163"/>
      <c r="C273" s="163"/>
      <c r="D273" s="164"/>
      <c r="E273" s="165"/>
      <c r="F273" s="163"/>
      <c r="G273" s="163"/>
      <c r="H273" s="163"/>
      <c r="I273" s="163"/>
      <c r="J273" s="163"/>
      <c r="K273" s="163"/>
      <c r="L273" s="166"/>
      <c r="M273" s="60"/>
      <c r="N273" s="60"/>
      <c r="O273" s="60"/>
      <c r="P273" s="60"/>
      <c r="Q273" s="60"/>
      <c r="R273" s="60"/>
      <c r="S273" s="60"/>
    </row>
    <row r="274" spans="1:19" x14ac:dyDescent="0.45">
      <c r="A274" s="162"/>
      <c r="B274" s="163"/>
      <c r="C274" s="163"/>
      <c r="D274" s="164"/>
      <c r="E274" s="165"/>
      <c r="F274" s="163"/>
      <c r="G274" s="163"/>
      <c r="H274" s="163"/>
      <c r="I274" s="163"/>
      <c r="J274" s="163"/>
      <c r="K274" s="163"/>
      <c r="L274" s="166"/>
      <c r="M274" s="60"/>
      <c r="N274" s="60"/>
      <c r="O274" s="60"/>
      <c r="P274" s="60"/>
      <c r="Q274" s="60"/>
      <c r="R274" s="60"/>
      <c r="S274" s="60"/>
    </row>
    <row r="275" spans="1:19" x14ac:dyDescent="0.45">
      <c r="A275" s="168"/>
      <c r="B275" s="169"/>
      <c r="C275" s="169"/>
      <c r="D275" s="170"/>
      <c r="E275" s="169"/>
      <c r="F275" s="169"/>
      <c r="G275" s="169"/>
      <c r="H275" s="169"/>
      <c r="I275" s="169"/>
      <c r="J275" s="169"/>
      <c r="K275" s="169"/>
      <c r="L275" s="171"/>
      <c r="M275" s="60"/>
      <c r="N275" s="60"/>
    </row>
    <row r="276" spans="1:19" x14ac:dyDescent="0.45">
      <c r="A276" s="162"/>
      <c r="B276" s="163"/>
      <c r="C276" s="163"/>
      <c r="D276" s="172"/>
      <c r="E276" s="173"/>
      <c r="F276" s="163"/>
      <c r="G276" s="163"/>
      <c r="H276" s="163"/>
      <c r="I276" s="163"/>
      <c r="J276" s="163"/>
      <c r="K276" s="163"/>
      <c r="L276" s="166"/>
      <c r="M276" s="60"/>
    </row>
    <row r="277" spans="1:19" x14ac:dyDescent="0.45">
      <c r="A277" s="162"/>
      <c r="B277" s="163"/>
      <c r="C277" s="163"/>
      <c r="D277" s="172"/>
      <c r="E277" s="173"/>
      <c r="F277" s="163"/>
      <c r="G277" s="163"/>
      <c r="H277" s="163"/>
      <c r="I277" s="163"/>
      <c r="J277" s="163"/>
      <c r="K277" s="163"/>
      <c r="L277" s="166"/>
    </row>
    <row r="278" spans="1:19" x14ac:dyDescent="0.45">
      <c r="A278" s="162"/>
      <c r="B278" s="163"/>
      <c r="C278" s="163"/>
      <c r="D278" s="172"/>
      <c r="E278" s="165"/>
      <c r="F278" s="163"/>
      <c r="G278" s="163"/>
      <c r="H278" s="163"/>
      <c r="I278" s="163"/>
      <c r="J278" s="163"/>
      <c r="K278" s="163"/>
      <c r="L278" s="166"/>
    </row>
    <row r="279" spans="1:19" x14ac:dyDescent="0.45">
      <c r="A279" s="162"/>
      <c r="B279" s="163"/>
      <c r="C279" s="163"/>
      <c r="D279" s="172"/>
      <c r="E279" s="165"/>
      <c r="F279" s="163"/>
      <c r="G279" s="163"/>
      <c r="H279" s="163"/>
      <c r="I279" s="163"/>
      <c r="J279" s="163"/>
      <c r="K279" s="163"/>
      <c r="L279" s="166"/>
    </row>
    <row r="280" spans="1:19" x14ac:dyDescent="0.45">
      <c r="A280" s="162"/>
      <c r="B280" s="163"/>
      <c r="C280" s="163"/>
      <c r="D280" s="172"/>
      <c r="E280" s="165"/>
      <c r="F280" s="163"/>
      <c r="G280" s="163"/>
      <c r="H280" s="163"/>
      <c r="I280" s="163"/>
      <c r="J280" s="163"/>
      <c r="K280" s="163"/>
      <c r="L280" s="166"/>
    </row>
    <row r="281" spans="1:19" x14ac:dyDescent="0.45">
      <c r="A281" s="162"/>
      <c r="B281" s="163"/>
      <c r="C281" s="163"/>
      <c r="D281" s="172"/>
      <c r="E281" s="165"/>
      <c r="F281" s="163"/>
      <c r="G281" s="163"/>
      <c r="H281" s="163"/>
      <c r="I281" s="163"/>
      <c r="J281" s="163"/>
      <c r="K281" s="163"/>
      <c r="L281" s="166"/>
    </row>
    <row r="282" spans="1:19" x14ac:dyDescent="0.45">
      <c r="A282" s="162"/>
      <c r="B282" s="163"/>
      <c r="C282" s="163"/>
      <c r="D282" s="172"/>
      <c r="E282" s="165"/>
      <c r="F282" s="163"/>
      <c r="G282" s="163"/>
      <c r="H282" s="163"/>
      <c r="I282" s="163"/>
      <c r="J282" s="163"/>
      <c r="K282" s="163"/>
      <c r="L282" s="166"/>
    </row>
    <row r="283" spans="1:19" x14ac:dyDescent="0.45">
      <c r="A283" s="162"/>
      <c r="B283" s="163"/>
      <c r="C283" s="163"/>
      <c r="D283" s="172"/>
      <c r="E283" s="165"/>
      <c r="F283" s="163"/>
      <c r="G283" s="163"/>
      <c r="H283" s="163"/>
      <c r="I283" s="163"/>
      <c r="J283" s="163"/>
      <c r="K283" s="163"/>
      <c r="L283" s="166"/>
    </row>
    <row r="284" spans="1:19" x14ac:dyDescent="0.45">
      <c r="A284" s="162"/>
      <c r="B284" s="163"/>
      <c r="C284" s="163"/>
      <c r="D284" s="172"/>
      <c r="E284" s="165"/>
      <c r="F284" s="163"/>
      <c r="G284" s="163"/>
      <c r="H284" s="163"/>
      <c r="I284" s="163"/>
      <c r="J284" s="163"/>
      <c r="K284" s="163"/>
      <c r="L284" s="166"/>
    </row>
    <row r="285" spans="1:19" x14ac:dyDescent="0.45">
      <c r="A285" s="162"/>
      <c r="B285" s="163"/>
      <c r="C285" s="163"/>
      <c r="D285" s="172"/>
      <c r="E285" s="165"/>
      <c r="F285" s="163"/>
      <c r="G285" s="163"/>
      <c r="H285" s="163"/>
      <c r="I285" s="163"/>
      <c r="J285" s="163"/>
      <c r="K285" s="163"/>
      <c r="L285" s="166"/>
    </row>
    <row r="286" spans="1:19" x14ac:dyDescent="0.45">
      <c r="A286" s="162"/>
      <c r="B286" s="163"/>
      <c r="C286" s="163"/>
      <c r="D286" s="172"/>
      <c r="E286" s="165"/>
      <c r="F286" s="163"/>
      <c r="G286" s="163"/>
      <c r="H286" s="163"/>
      <c r="I286" s="163"/>
      <c r="J286" s="163"/>
      <c r="K286" s="163"/>
      <c r="L286" s="166"/>
    </row>
    <row r="287" spans="1:19" x14ac:dyDescent="0.45">
      <c r="A287" s="162"/>
      <c r="B287" s="163"/>
      <c r="C287" s="163"/>
      <c r="D287" s="172"/>
      <c r="E287" s="165"/>
      <c r="F287" s="163"/>
      <c r="G287" s="163"/>
      <c r="H287" s="163"/>
      <c r="I287" s="163"/>
      <c r="J287" s="163"/>
      <c r="K287" s="163"/>
      <c r="L287" s="166"/>
    </row>
    <row r="288" spans="1:19" x14ac:dyDescent="0.45">
      <c r="A288" s="162"/>
      <c r="B288" s="163"/>
      <c r="C288" s="163"/>
      <c r="D288" s="172"/>
      <c r="E288" s="165"/>
      <c r="F288" s="163"/>
      <c r="G288" s="163"/>
      <c r="H288" s="163"/>
      <c r="I288" s="163"/>
      <c r="J288" s="163"/>
      <c r="K288" s="163"/>
      <c r="L288" s="166"/>
    </row>
    <row r="289" spans="1:12" x14ac:dyDescent="0.45">
      <c r="A289" s="162"/>
      <c r="B289" s="163"/>
      <c r="C289" s="163"/>
      <c r="D289" s="172"/>
      <c r="E289" s="165"/>
      <c r="F289" s="163"/>
      <c r="G289" s="163"/>
      <c r="H289" s="163"/>
      <c r="I289" s="163"/>
      <c r="J289" s="163"/>
      <c r="K289" s="163"/>
      <c r="L289" s="166"/>
    </row>
    <row r="290" spans="1:12" x14ac:dyDescent="0.45">
      <c r="A290" s="162"/>
      <c r="B290" s="163"/>
      <c r="C290" s="163"/>
      <c r="D290" s="172"/>
      <c r="E290" s="165"/>
      <c r="F290" s="163"/>
      <c r="G290" s="163"/>
      <c r="H290" s="163"/>
      <c r="I290" s="163"/>
      <c r="J290" s="163"/>
      <c r="K290" s="163"/>
      <c r="L290" s="166"/>
    </row>
    <row r="291" spans="1:12" x14ac:dyDescent="0.45">
      <c r="A291" s="162"/>
      <c r="B291" s="163"/>
      <c r="C291" s="163"/>
      <c r="D291" s="172"/>
      <c r="E291" s="165"/>
      <c r="F291" s="163"/>
      <c r="G291" s="163"/>
      <c r="H291" s="163"/>
      <c r="I291" s="163"/>
      <c r="J291" s="163"/>
      <c r="K291" s="163"/>
      <c r="L291" s="166"/>
    </row>
    <row r="292" spans="1:12" x14ac:dyDescent="0.45">
      <c r="A292" s="162"/>
      <c r="B292" s="163"/>
      <c r="C292" s="163"/>
      <c r="D292" s="172"/>
      <c r="E292" s="165"/>
      <c r="F292" s="163"/>
      <c r="G292" s="163"/>
      <c r="H292" s="163"/>
      <c r="I292" s="163"/>
      <c r="J292" s="163"/>
      <c r="K292" s="163"/>
      <c r="L292" s="166"/>
    </row>
    <row r="293" spans="1:12" x14ac:dyDescent="0.45">
      <c r="A293" s="162"/>
      <c r="B293" s="163"/>
      <c r="C293" s="163"/>
      <c r="D293" s="172"/>
      <c r="E293" s="165"/>
      <c r="F293" s="163"/>
      <c r="G293" s="163"/>
      <c r="H293" s="163"/>
      <c r="I293" s="163"/>
      <c r="J293" s="163"/>
      <c r="K293" s="163"/>
      <c r="L293" s="166"/>
    </row>
    <row r="294" spans="1:12" x14ac:dyDescent="0.45">
      <c r="A294" s="162"/>
      <c r="B294" s="163"/>
      <c r="C294" s="163"/>
      <c r="D294" s="172"/>
      <c r="E294" s="165"/>
      <c r="F294" s="163"/>
      <c r="G294" s="163"/>
      <c r="H294" s="163"/>
      <c r="I294" s="163"/>
      <c r="J294" s="163"/>
      <c r="K294" s="163"/>
      <c r="L294" s="166"/>
    </row>
    <row r="295" spans="1:12" x14ac:dyDescent="0.45">
      <c r="A295" s="162"/>
      <c r="B295" s="163"/>
      <c r="C295" s="163"/>
      <c r="D295" s="172"/>
      <c r="E295" s="165"/>
      <c r="F295" s="163"/>
      <c r="G295" s="163"/>
      <c r="H295" s="163"/>
      <c r="I295" s="163"/>
      <c r="J295" s="163"/>
      <c r="K295" s="163"/>
      <c r="L295" s="166"/>
    </row>
    <row r="296" spans="1:12" x14ac:dyDescent="0.45">
      <c r="A296" s="162"/>
      <c r="B296" s="163"/>
      <c r="C296" s="163"/>
      <c r="D296" s="172"/>
      <c r="E296" s="165"/>
      <c r="F296" s="163"/>
      <c r="G296" s="163"/>
      <c r="H296" s="163"/>
      <c r="I296" s="163"/>
      <c r="J296" s="163"/>
      <c r="K296" s="163"/>
      <c r="L296" s="166"/>
    </row>
    <row r="297" spans="1:12" x14ac:dyDescent="0.45">
      <c r="A297" s="162"/>
      <c r="B297" s="163"/>
      <c r="C297" s="163"/>
      <c r="D297" s="172"/>
      <c r="E297" s="165"/>
      <c r="F297" s="163"/>
      <c r="G297" s="163"/>
      <c r="H297" s="163"/>
      <c r="I297" s="163"/>
      <c r="J297" s="163"/>
      <c r="K297" s="163"/>
      <c r="L297" s="166"/>
    </row>
    <row r="298" spans="1:12" x14ac:dyDescent="0.45">
      <c r="A298" s="162"/>
      <c r="B298" s="163"/>
      <c r="C298" s="163"/>
      <c r="D298" s="172"/>
      <c r="E298" s="165"/>
      <c r="F298" s="163"/>
      <c r="G298" s="163"/>
      <c r="H298" s="163"/>
      <c r="I298" s="163"/>
      <c r="J298" s="163"/>
      <c r="K298" s="163"/>
      <c r="L298" s="166"/>
    </row>
    <row r="299" spans="1:12" x14ac:dyDescent="0.45">
      <c r="A299" s="162"/>
      <c r="B299" s="163"/>
      <c r="C299" s="163"/>
      <c r="D299" s="172"/>
      <c r="E299" s="165"/>
      <c r="F299" s="163"/>
      <c r="G299" s="163"/>
      <c r="H299" s="163"/>
      <c r="I299" s="163"/>
      <c r="J299" s="163"/>
      <c r="K299" s="163"/>
      <c r="L299" s="166"/>
    </row>
    <row r="300" spans="1:12" x14ac:dyDescent="0.45">
      <c r="A300" s="162"/>
      <c r="B300" s="163"/>
      <c r="C300" s="163"/>
      <c r="D300" s="172"/>
      <c r="E300" s="165"/>
      <c r="F300" s="163"/>
      <c r="G300" s="163"/>
      <c r="H300" s="163"/>
      <c r="I300" s="163"/>
      <c r="J300" s="163"/>
      <c r="K300" s="163"/>
      <c r="L300" s="166"/>
    </row>
    <row r="301" spans="1:12" x14ac:dyDescent="0.45">
      <c r="A301" s="162"/>
      <c r="B301" s="163"/>
      <c r="C301" s="163"/>
      <c r="D301" s="172"/>
      <c r="E301" s="165"/>
      <c r="F301" s="163"/>
      <c r="G301" s="163"/>
      <c r="H301" s="163"/>
      <c r="I301" s="163"/>
      <c r="J301" s="163"/>
      <c r="K301" s="163"/>
      <c r="L301" s="166"/>
    </row>
    <row r="302" spans="1:12" x14ac:dyDescent="0.45">
      <c r="A302" s="162"/>
      <c r="B302" s="163"/>
      <c r="C302" s="163"/>
      <c r="D302" s="172"/>
      <c r="E302" s="165"/>
      <c r="F302" s="163"/>
      <c r="G302" s="163"/>
      <c r="H302" s="163"/>
      <c r="I302" s="163"/>
      <c r="J302" s="163"/>
      <c r="K302" s="163"/>
      <c r="L302" s="166"/>
    </row>
    <row r="303" spans="1:12" x14ac:dyDescent="0.45">
      <c r="A303" s="162"/>
      <c r="B303" s="163"/>
      <c r="C303" s="163"/>
      <c r="D303" s="172"/>
      <c r="E303" s="165"/>
      <c r="F303" s="163"/>
      <c r="G303" s="163"/>
      <c r="H303" s="163"/>
      <c r="I303" s="163"/>
      <c r="J303" s="163"/>
      <c r="K303" s="163"/>
      <c r="L303" s="166"/>
    </row>
    <row r="304" spans="1:12" x14ac:dyDescent="0.45">
      <c r="A304" s="162"/>
      <c r="B304" s="163"/>
      <c r="C304" s="163"/>
      <c r="D304" s="172"/>
      <c r="E304" s="165"/>
      <c r="F304" s="163"/>
      <c r="G304" s="163"/>
      <c r="H304" s="163"/>
      <c r="I304" s="163"/>
      <c r="J304" s="163"/>
      <c r="K304" s="163"/>
      <c r="L304" s="166"/>
    </row>
    <row r="305" spans="1:12" x14ac:dyDescent="0.45">
      <c r="A305" s="162"/>
      <c r="B305" s="163"/>
      <c r="C305" s="163"/>
      <c r="D305" s="172"/>
      <c r="E305" s="165"/>
      <c r="F305" s="163"/>
      <c r="G305" s="163"/>
      <c r="H305" s="163"/>
      <c r="I305" s="163"/>
      <c r="J305" s="163"/>
      <c r="K305" s="163"/>
      <c r="L305" s="166"/>
    </row>
    <row r="306" spans="1:12" x14ac:dyDescent="0.45">
      <c r="A306" s="162"/>
      <c r="B306" s="163"/>
      <c r="C306" s="163"/>
      <c r="D306" s="172"/>
      <c r="E306" s="165"/>
      <c r="F306" s="163"/>
      <c r="G306" s="163"/>
      <c r="H306" s="163"/>
      <c r="I306" s="163"/>
      <c r="J306" s="163"/>
      <c r="K306" s="163"/>
      <c r="L306" s="166"/>
    </row>
    <row r="307" spans="1:12" x14ac:dyDescent="0.45">
      <c r="A307" s="162"/>
      <c r="B307" s="163"/>
      <c r="C307" s="163"/>
      <c r="D307" s="172"/>
      <c r="E307" s="165"/>
      <c r="F307" s="163"/>
      <c r="G307" s="163"/>
      <c r="H307" s="163"/>
      <c r="I307" s="163"/>
      <c r="J307" s="163"/>
      <c r="K307" s="163"/>
      <c r="L307" s="166"/>
    </row>
    <row r="308" spans="1:12" x14ac:dyDescent="0.45">
      <c r="E308" s="1"/>
    </row>
    <row r="309" spans="1:12" x14ac:dyDescent="0.45">
      <c r="E309" s="1"/>
    </row>
    <row r="310" spans="1:12" x14ac:dyDescent="0.45">
      <c r="E310" s="1"/>
    </row>
    <row r="311" spans="1:12" x14ac:dyDescent="0.45">
      <c r="E311" s="1"/>
    </row>
    <row r="312" spans="1:12" x14ac:dyDescent="0.45">
      <c r="E312" s="1"/>
    </row>
    <row r="313" spans="1:12" x14ac:dyDescent="0.45">
      <c r="E313" s="1"/>
    </row>
    <row r="314" spans="1:12" x14ac:dyDescent="0.45">
      <c r="E314" s="1"/>
    </row>
    <row r="315" spans="1:12" x14ac:dyDescent="0.45">
      <c r="E315" s="1"/>
    </row>
    <row r="316" spans="1:12" x14ac:dyDescent="0.45">
      <c r="E316" s="1"/>
    </row>
    <row r="317" spans="1:12" x14ac:dyDescent="0.45">
      <c r="E317" s="1"/>
    </row>
    <row r="318" spans="1:12" x14ac:dyDescent="0.45">
      <c r="E318" s="1"/>
    </row>
    <row r="319" spans="1:12" x14ac:dyDescent="0.45">
      <c r="E319" s="1"/>
    </row>
    <row r="320" spans="1:12" x14ac:dyDescent="0.45">
      <c r="E320" s="1"/>
    </row>
    <row r="321" spans="5:5" x14ac:dyDescent="0.45">
      <c r="E321" s="1"/>
    </row>
    <row r="322" spans="5:5" x14ac:dyDescent="0.45">
      <c r="E322" s="1"/>
    </row>
    <row r="323" spans="5:5" x14ac:dyDescent="0.45">
      <c r="E323" s="1"/>
    </row>
    <row r="324" spans="5:5" x14ac:dyDescent="0.45">
      <c r="E324" s="1"/>
    </row>
    <row r="325" spans="5:5" x14ac:dyDescent="0.45">
      <c r="E325" s="1"/>
    </row>
    <row r="326" spans="5:5" x14ac:dyDescent="0.45">
      <c r="E326" s="1"/>
    </row>
    <row r="327" spans="5:5" x14ac:dyDescent="0.45">
      <c r="E327" s="1"/>
    </row>
    <row r="328" spans="5:5" x14ac:dyDescent="0.45">
      <c r="E328" s="1"/>
    </row>
    <row r="329" spans="5:5" x14ac:dyDescent="0.45">
      <c r="E329" s="1"/>
    </row>
    <row r="330" spans="5:5" x14ac:dyDescent="0.45">
      <c r="E330" s="1"/>
    </row>
    <row r="331" spans="5:5" x14ac:dyDescent="0.45">
      <c r="E331" s="1"/>
    </row>
    <row r="332" spans="5:5" x14ac:dyDescent="0.45">
      <c r="E332" s="1"/>
    </row>
    <row r="333" spans="5:5" x14ac:dyDescent="0.45">
      <c r="E333" s="1"/>
    </row>
    <row r="334" spans="5:5" x14ac:dyDescent="0.45">
      <c r="E334" s="1"/>
    </row>
    <row r="335" spans="5:5" x14ac:dyDescent="0.45">
      <c r="E335" s="1"/>
    </row>
    <row r="336" spans="5:5" x14ac:dyDescent="0.45">
      <c r="E336" s="1"/>
    </row>
    <row r="337" spans="5:5" x14ac:dyDescent="0.45">
      <c r="E337" s="1"/>
    </row>
    <row r="338" spans="5:5" x14ac:dyDescent="0.45">
      <c r="E338" s="1"/>
    </row>
    <row r="339" spans="5:5" x14ac:dyDescent="0.45">
      <c r="E339" s="1"/>
    </row>
  </sheetData>
  <sheetProtection algorithmName="SHA-512" hashValue="q23nAgtk7fKC+SDlFi5LL9SPYLK1AMpTEYsNTvODCdTGCHTwPuN+zd1CJvNb6JY8fl/qKZ1PCoWhfvjJU+il8w==" saltValue="iMFzbuuuXq7KGVe/NRvleA==" spinCount="100000" sheet="1" objects="1" scenarios="1"/>
  <mergeCells count="2">
    <mergeCell ref="D7:E7"/>
    <mergeCell ref="D8:D9"/>
  </mergeCells>
  <conditionalFormatting sqref="F19:F274">
    <cfRule type="expression" dxfId="58" priority="2">
      <formula>AND($A19="Temporary Storage (material won onsite)",$F19="Operational use")</formula>
    </cfRule>
    <cfRule type="expression" dxfId="57" priority="5">
      <formula>AND($E19="Not levied",$F19="Temporary Storage (disposal)")</formula>
    </cfRule>
    <cfRule type="expression" dxfId="56" priority="6">
      <formula>AND($E19="Not levied",$F19="Disposal")</formula>
    </cfRule>
    <cfRule type="expression" dxfId="55" priority="1">
      <formula>AND($A19="Waste-in",$F19="Recovered resource")</formula>
    </cfRule>
  </conditionalFormatting>
  <conditionalFormatting sqref="G19:G274">
    <cfRule type="expression" dxfId="54" priority="7">
      <formula>AND($F19="Temporary Storage (resource recovery)")</formula>
    </cfRule>
    <cfRule type="expression" dxfId="53" priority="8">
      <formula>AND($F19="Recovered resource")</formula>
    </cfRule>
  </conditionalFormatting>
  <conditionalFormatting sqref="J19:J274">
    <cfRule type="expression" dxfId="52" priority="11">
      <formula>AND($F19="Temporary Storage (operational use)")</formula>
    </cfRule>
    <cfRule type="expression" dxfId="51" priority="21">
      <formula>AND($F19="Operational use")</formula>
    </cfRule>
  </conditionalFormatting>
  <conditionalFormatting sqref="E19:E274">
    <cfRule type="expression" dxfId="50" priority="3">
      <formula>AND($A19="Waste-in",$E19="Allowable rebate claim")</formula>
    </cfRule>
    <cfRule type="expression" dxfId="49" priority="4">
      <formula>AND($J19="Cover material",$E19="Allowable rebate claim")</formula>
    </cfRule>
  </conditionalFormatting>
  <conditionalFormatting sqref="L19:L274">
    <cfRule type="expression" dxfId="48" priority="22">
      <formula>AND($E19&lt;&gt;"Not levied",$F19="Operational use")</formula>
    </cfRule>
    <cfRule type="expression" dxfId="47" priority="23">
      <formula>AND($E19&lt;&gt;"Not levied",$F19="Temporary Storage (operational use)")</formula>
    </cfRule>
  </conditionalFormatting>
  <conditionalFormatting sqref="O7:T18">
    <cfRule type="expression" dxfId="46" priority="19">
      <formula>ISEVEN(ROW())</formula>
    </cfRule>
  </conditionalFormatting>
  <conditionalFormatting sqref="R21:T24">
    <cfRule type="expression" dxfId="45" priority="18">
      <formula>ISEVEN(ROW())</formula>
    </cfRule>
  </conditionalFormatting>
  <conditionalFormatting sqref="R37">
    <cfRule type="cellIs" dxfId="44" priority="17" operator="greaterThan">
      <formula>$S$37</formula>
    </cfRule>
  </conditionalFormatting>
  <conditionalFormatting sqref="J19:K274">
    <cfRule type="expression" dxfId="43" priority="10">
      <formula>AND($E19="Not levied",$F19="Temporary Storage (operational use)",$J19="Cover material")</formula>
    </cfRule>
    <cfRule type="expression" dxfId="42" priority="13">
      <formula>AND($E19="Not levied",$F19="Operational use",$J19="Cover material")</formula>
    </cfRule>
    <cfRule type="expression" dxfId="41" priority="20">
      <formula>AND($E19="Not levied",$F19="Operational use",$J19="Internal haul roads")</formula>
    </cfRule>
  </conditionalFormatting>
  <conditionalFormatting sqref="K19:L274">
    <cfRule type="expression" dxfId="40" priority="14">
      <formula>AND($E19="Not levied",$F19="Temporary Storage (operational use)",$J19="Internal haul roads")</formula>
    </cfRule>
  </conditionalFormatting>
  <dataValidations count="2">
    <dataValidation type="list" allowBlank="1" showInputMessage="1" showErrorMessage="1" sqref="A19:A274" xr:uid="{4C162695-6B1F-40B8-9FDE-AE6197F4820F}">
      <formula1>MatFlow</formula1>
    </dataValidation>
    <dataValidation type="list" allowBlank="1" showInputMessage="1" showErrorMessage="1" sqref="B19:B274" xr:uid="{6097F44F-B180-441A-B9F9-EB2BDD4B8E7D}">
      <formula1>WasteStream</formula1>
    </dataValidation>
  </dataValidations>
  <pageMargins left="0.7" right="0.7" top="0.75" bottom="0.75" header="0.3" footer="0.3"/>
  <pageSetup paperSize="9" orientation="portrait" r:id="rId1"/>
  <headerFooter>
    <oddHeader>&amp;C&amp;"Calibri"&amp;10&amp;K000000 OFFICIAL &amp;1#_x000D_</oddHead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9" id="{39CFB3FF-2A8D-4880-B101-806084C36522}">
            <xm:f>AND($E19="Not levied",$F19="Temporary Storage (operational use)",$J19="Cover material",$K19=MatClass!$AE$4)</xm:f>
            <x14:dxf>
              <fill>
                <patternFill>
                  <bgColor rgb="FF92D050"/>
                </patternFill>
              </fill>
            </x14:dxf>
          </x14:cfRule>
          <x14:cfRule type="expression" priority="12" id="{711F85EF-9B1F-4B08-83FB-8CC31BE400DB}">
            <xm:f>AND($E19="Not levied",$F19="Operational use",$J19="Cover material",$K19=MatClass!$AE$4)</xm:f>
            <x14:dxf>
              <fill>
                <patternFill>
                  <bgColor rgb="FF92D050"/>
                </patternFill>
              </fill>
            </x14:dxf>
          </x14:cfRule>
          <x14:cfRule type="expression" priority="16" id="{E113F7F1-13B7-4F8E-90A0-6D9289704BCD}">
            <xm:f>AND($E19="Not levied",$F19="Operational use",$J19="Internal haul roads",$K19=MatClass!$AE$3)</xm:f>
            <x14:dxf>
              <fill>
                <patternFill>
                  <bgColor rgb="FF92D050"/>
                </patternFill>
              </fill>
            </x14:dxf>
          </x14:cfRule>
          <xm:sqref>J19:K274</xm:sqref>
        </x14:conditionalFormatting>
        <x14:conditionalFormatting xmlns:xm="http://schemas.microsoft.com/office/excel/2006/main">
          <x14:cfRule type="expression" priority="15" id="{053138CA-7D98-4E7D-B885-DE6DCF4C6C47}">
            <xm:f>AND($E19="Not levied",$F19="Temporary Storage (operational use)",$K19,"Internal haul roads",$K19=MatClass!$AE$3)</xm:f>
            <x14:dxf>
              <fill>
                <patternFill>
                  <bgColor rgb="FFFFC000"/>
                </patternFill>
              </fill>
            </x14:dxf>
          </x14:cfRule>
          <xm:sqref>K19:L274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4151DC4D-8311-4A97-9103-A751A2F082E4}">
          <x14:formula1>
            <xm:f>MatClass!$AE$3:$AE$5</xm:f>
          </x14:formula1>
          <xm:sqref>K19:K307</xm:sqref>
        </x14:dataValidation>
        <x14:dataValidation type="list" allowBlank="1" showInputMessage="1" showErrorMessage="1" xr:uid="{FDAD7077-915A-4BE2-96D0-3019DC2D6B8D}">
          <x14:formula1>
            <xm:f>MatClass!$Y$3:$Y$5</xm:f>
          </x14:formula1>
          <xm:sqref>C19:C274</xm:sqref>
        </x14:dataValidation>
        <x14:dataValidation type="list" allowBlank="1" showInputMessage="1" showErrorMessage="1" xr:uid="{A2DE3945-D0B6-4C9E-8D17-D6F645AF372E}">
          <x14:formula1>
            <xm:f>MatClass!$Z$3:$Z$11</xm:f>
          </x14:formula1>
          <xm:sqref>E19:E274</xm:sqref>
        </x14:dataValidation>
        <x14:dataValidation type="list" allowBlank="1" showInputMessage="1" showErrorMessage="1" xr:uid="{DF4E56A1-8079-44D2-8AF1-1CC8E6CAFB09}">
          <x14:formula1>
            <xm:f>MatClass!$AB$3:$AB$11</xm:f>
          </x14:formula1>
          <xm:sqref>I19:I274</xm:sqref>
        </x14:dataValidation>
        <x14:dataValidation type="list" allowBlank="1" showInputMessage="1" showErrorMessage="1" xr:uid="{768B4F6C-3415-4C85-933A-9895FDFE56D4}">
          <x14:formula1>
            <xm:f>MatClass!$AC$3:$AC$9</xm:f>
          </x14:formula1>
          <xm:sqref>G19:G274</xm:sqref>
        </x14:dataValidation>
        <x14:dataValidation type="list" allowBlank="1" showInputMessage="1" showErrorMessage="1" xr:uid="{94B759CB-436A-4DA1-B2AD-F83BEF233B94}">
          <x14:formula1>
            <xm:f>MatClass!$AA$3:$AA$7</xm:f>
          </x14:formula1>
          <xm:sqref>F19:F274</xm:sqref>
        </x14:dataValidation>
        <x14:dataValidation type="list" allowBlank="1" showInputMessage="1" showErrorMessage="1" xr:uid="{E1524622-FFB1-46B8-84E7-B747E7E2C31D}">
          <x14:formula1>
            <xm:f>MatClass!$AD$3:$AD$7</xm:f>
          </x14:formula1>
          <xm:sqref>J19:J274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D3A7E-C8EB-4F18-94D1-6A469F46A158}">
  <sheetPr>
    <tabColor theme="9"/>
  </sheetPr>
  <dimension ref="A1:AL339"/>
  <sheetViews>
    <sheetView showGridLines="0" zoomScale="80" zoomScaleNormal="80" workbookViewId="0">
      <selection activeCell="E24" sqref="E24"/>
    </sheetView>
  </sheetViews>
  <sheetFormatPr defaultRowHeight="14.25" outlineLevelCol="1" x14ac:dyDescent="0.45"/>
  <cols>
    <col min="1" max="1" width="32.59765625" customWidth="1"/>
    <col min="2" max="2" width="26.86328125" customWidth="1"/>
    <col min="3" max="3" width="21.86328125" customWidth="1"/>
    <col min="4" max="4" width="22.73046875" customWidth="1"/>
    <col min="5" max="5" width="23.3984375" customWidth="1"/>
    <col min="6" max="6" width="26.3984375" customWidth="1"/>
    <col min="7" max="7" width="26.73046875" customWidth="1"/>
    <col min="8" max="8" width="22.3984375" customWidth="1"/>
    <col min="9" max="9" width="26.73046875" customWidth="1"/>
    <col min="10" max="10" width="34" customWidth="1"/>
    <col min="11" max="11" width="38.73046875" customWidth="1"/>
    <col min="12" max="12" width="66.265625" customWidth="1"/>
    <col min="13" max="13" width="12.86328125" customWidth="1"/>
    <col min="14" max="14" width="7.265625" customWidth="1" outlineLevel="1"/>
    <col min="15" max="15" width="21" customWidth="1" outlineLevel="1"/>
    <col min="16" max="16" width="6.265625" customWidth="1" outlineLevel="1"/>
    <col min="17" max="17" width="6.59765625" customWidth="1" outlineLevel="1"/>
    <col min="18" max="18" width="37.86328125" customWidth="1" outlineLevel="1"/>
    <col min="19" max="19" width="14" customWidth="1" outlineLevel="1"/>
    <col min="20" max="20" width="72.3984375" customWidth="1" outlineLevel="1"/>
    <col min="21" max="22" width="6.59765625" customWidth="1"/>
    <col min="23" max="37" width="8.73046875" customWidth="1" outlineLevel="1"/>
    <col min="38" max="38" width="4.59765625" customWidth="1" outlineLevel="1"/>
  </cols>
  <sheetData>
    <row r="1" spans="1:38" ht="25.5" x14ac:dyDescent="0.75">
      <c r="A1" s="126" t="s">
        <v>140</v>
      </c>
      <c r="N1" s="126" t="s">
        <v>141</v>
      </c>
      <c r="V1" s="126" t="s">
        <v>227</v>
      </c>
    </row>
    <row r="4" spans="1:38" x14ac:dyDescent="0.45">
      <c r="A4" s="10" t="s">
        <v>144</v>
      </c>
      <c r="B4" s="10"/>
    </row>
    <row r="5" spans="1:38" ht="14.65" thickBot="1" x14ac:dyDescent="0.5">
      <c r="A5" s="53" t="s">
        <v>146</v>
      </c>
      <c r="B5" s="174" t="s">
        <v>689</v>
      </c>
      <c r="O5" s="8" t="s">
        <v>145</v>
      </c>
    </row>
    <row r="6" spans="1:38" ht="14.65" thickBot="1" x14ac:dyDescent="0.5">
      <c r="A6" s="53" t="s">
        <v>153</v>
      </c>
      <c r="B6" s="174" t="s">
        <v>690</v>
      </c>
      <c r="O6" s="72" t="s">
        <v>147</v>
      </c>
      <c r="P6" s="73" t="s">
        <v>148</v>
      </c>
      <c r="Q6" s="73" t="s">
        <v>149</v>
      </c>
      <c r="R6" s="73" t="s">
        <v>150</v>
      </c>
      <c r="S6" s="74" t="s">
        <v>151</v>
      </c>
      <c r="T6" s="98" t="s">
        <v>152</v>
      </c>
    </row>
    <row r="7" spans="1:38" ht="15" customHeight="1" thickBot="1" x14ac:dyDescent="0.5">
      <c r="A7" s="53" t="s">
        <v>159</v>
      </c>
      <c r="B7" s="174" t="s">
        <v>687</v>
      </c>
      <c r="D7" s="201" t="s">
        <v>228</v>
      </c>
      <c r="E7" s="201"/>
      <c r="F7" s="10" t="s">
        <v>161</v>
      </c>
      <c r="G7" s="10" t="s">
        <v>162</v>
      </c>
      <c r="O7" s="179" t="s">
        <v>134</v>
      </c>
      <c r="P7" s="179" t="s">
        <v>155</v>
      </c>
      <c r="Q7" s="179" t="s">
        <v>229</v>
      </c>
      <c r="R7" s="175" t="s">
        <v>33</v>
      </c>
      <c r="S7" s="177">
        <f>SUMIFS($D$19:$D$275,$A$19:$A$275,O7,$F$19:$F$275,R7,$E$19:$E$275,"&lt;&gt;Not Levied")</f>
        <v>0</v>
      </c>
      <c r="T7" s="177" t="s">
        <v>230</v>
      </c>
      <c r="W7" s="90"/>
      <c r="X7" s="82"/>
      <c r="Y7" s="82"/>
      <c r="Z7" s="82"/>
      <c r="AA7" s="82"/>
      <c r="AB7" s="82"/>
      <c r="AC7" s="82"/>
      <c r="AD7" s="82"/>
      <c r="AE7" s="82"/>
      <c r="AF7" s="82"/>
      <c r="AG7" s="82"/>
      <c r="AH7" s="82"/>
      <c r="AI7" s="82"/>
      <c r="AJ7" s="82"/>
      <c r="AK7" s="82"/>
      <c r="AL7" s="83"/>
    </row>
    <row r="8" spans="1:38" ht="28.9" thickBot="1" x14ac:dyDescent="0.5">
      <c r="A8" s="53" t="s">
        <v>166</v>
      </c>
      <c r="B8" s="174" t="s">
        <v>658</v>
      </c>
      <c r="D8" s="202" t="s">
        <v>231</v>
      </c>
      <c r="E8" s="146" t="s">
        <v>167</v>
      </c>
      <c r="F8" s="154">
        <v>0</v>
      </c>
      <c r="G8" s="147">
        <f>S40</f>
        <v>0</v>
      </c>
      <c r="O8" s="179" t="s">
        <v>134</v>
      </c>
      <c r="P8" s="179" t="s">
        <v>155</v>
      </c>
      <c r="Q8" s="179" t="s">
        <v>232</v>
      </c>
      <c r="R8" s="175" t="s">
        <v>36</v>
      </c>
      <c r="S8" s="177">
        <f>SUMIFS($D$19:$D$275,$A$19:$A$275,O8,$F$19:$F$275,R8,$E$19:$E$275,"&lt;&gt;Not Levied")</f>
        <v>1320</v>
      </c>
      <c r="T8" s="177" t="s">
        <v>233</v>
      </c>
      <c r="W8" s="84"/>
      <c r="X8" s="85"/>
      <c r="Y8" s="85"/>
      <c r="Z8" s="85"/>
      <c r="AA8" s="85"/>
      <c r="AB8" s="85"/>
      <c r="AC8" s="85"/>
      <c r="AD8" s="85"/>
      <c r="AE8" s="85"/>
      <c r="AF8" s="85"/>
      <c r="AG8" s="85"/>
      <c r="AH8" s="85"/>
      <c r="AI8" s="85"/>
      <c r="AJ8" s="85"/>
      <c r="AK8" s="85"/>
      <c r="AL8" s="86"/>
    </row>
    <row r="9" spans="1:38" ht="28.9" thickBot="1" x14ac:dyDescent="0.5">
      <c r="A9" s="53" t="s">
        <v>169</v>
      </c>
      <c r="B9" s="174" t="s">
        <v>661</v>
      </c>
      <c r="D9" s="203"/>
      <c r="E9" s="99" t="s">
        <v>170</v>
      </c>
      <c r="F9" s="155">
        <v>0</v>
      </c>
      <c r="G9" s="148">
        <f>S41</f>
        <v>1320</v>
      </c>
      <c r="O9" s="179" t="s">
        <v>134</v>
      </c>
      <c r="P9" s="179" t="s">
        <v>155</v>
      </c>
      <c r="Q9" s="179" t="s">
        <v>234</v>
      </c>
      <c r="R9" s="175" t="s">
        <v>36</v>
      </c>
      <c r="S9" s="177">
        <f>SUMIFS($D$19:$D$275,$A$19:$A$275,O9,$F$19:$F$275,R9,$E$19:$E$275,"Not levied")</f>
        <v>0</v>
      </c>
      <c r="T9" s="177" t="s">
        <v>235</v>
      </c>
      <c r="W9" s="84"/>
      <c r="X9" s="85"/>
      <c r="Y9" s="85"/>
      <c r="Z9" s="85"/>
      <c r="AA9" s="85"/>
      <c r="AB9" s="85"/>
      <c r="AC9" s="85"/>
      <c r="AD9" s="85"/>
      <c r="AE9" s="85"/>
      <c r="AF9" s="85"/>
      <c r="AG9" s="85"/>
      <c r="AH9" s="85"/>
      <c r="AI9" s="85"/>
      <c r="AJ9" s="85"/>
      <c r="AK9" s="85"/>
      <c r="AL9" s="86"/>
    </row>
    <row r="10" spans="1:38" ht="28.9" thickBot="1" x14ac:dyDescent="0.5">
      <c r="A10" s="53" t="s">
        <v>173</v>
      </c>
      <c r="B10" s="174" t="s">
        <v>663</v>
      </c>
      <c r="D10" s="149" t="s">
        <v>236</v>
      </c>
      <c r="E10" s="150" t="s">
        <v>237</v>
      </c>
      <c r="F10" s="156">
        <v>500</v>
      </c>
      <c r="G10" s="151">
        <f>S42</f>
        <v>500</v>
      </c>
      <c r="O10" s="179" t="s">
        <v>134</v>
      </c>
      <c r="P10" s="179" t="s">
        <v>155</v>
      </c>
      <c r="Q10" s="179" t="s">
        <v>171</v>
      </c>
      <c r="R10" s="175" t="s">
        <v>26</v>
      </c>
      <c r="S10" s="177">
        <f>SUMIFS($D$19:$D$275,$A$19:$A$275,O10,$F$19:$F$275,R10)</f>
        <v>0</v>
      </c>
      <c r="T10" s="177" t="s">
        <v>172</v>
      </c>
      <c r="W10" s="84"/>
      <c r="X10" s="85"/>
      <c r="Y10" s="85"/>
      <c r="Z10" s="85"/>
      <c r="AA10" s="85"/>
      <c r="AB10" s="85"/>
      <c r="AC10" s="85"/>
      <c r="AD10" s="85"/>
      <c r="AE10" s="85"/>
      <c r="AF10" s="85"/>
      <c r="AG10" s="85"/>
      <c r="AH10" s="85"/>
      <c r="AI10" s="85"/>
      <c r="AJ10" s="85"/>
      <c r="AK10" s="85"/>
      <c r="AL10" s="86"/>
    </row>
    <row r="11" spans="1:38" x14ac:dyDescent="0.45">
      <c r="O11" s="179" t="s">
        <v>134</v>
      </c>
      <c r="P11" s="179" t="s">
        <v>155</v>
      </c>
      <c r="Q11" s="179" t="s">
        <v>174</v>
      </c>
      <c r="R11" s="175" t="s">
        <v>22</v>
      </c>
      <c r="S11" s="177">
        <f>SUMIFS($D$19:$D$275,$A$19:$A$275,O11,$F$19:$F$275,R11,$E$19:$E$275,"&lt;&gt;Not levied")</f>
        <v>65550</v>
      </c>
      <c r="T11" s="177" t="s">
        <v>175</v>
      </c>
      <c r="W11" s="84"/>
      <c r="X11" s="85"/>
      <c r="Y11" s="85"/>
      <c r="Z11" s="85"/>
      <c r="AA11" s="85"/>
      <c r="AB11" s="85"/>
      <c r="AC11" s="85"/>
      <c r="AD11" s="85"/>
      <c r="AE11" s="85"/>
      <c r="AF11" s="85"/>
      <c r="AG11" s="85"/>
      <c r="AH11" s="85"/>
      <c r="AI11" s="85"/>
      <c r="AJ11" s="85"/>
      <c r="AK11" s="85"/>
      <c r="AL11" s="86"/>
    </row>
    <row r="12" spans="1:38" x14ac:dyDescent="0.45">
      <c r="A12" s="80" t="s">
        <v>178</v>
      </c>
      <c r="B12" s="80"/>
      <c r="C12" s="80"/>
      <c r="D12" s="80"/>
      <c r="F12" s="80"/>
      <c r="O12" s="179" t="s">
        <v>137</v>
      </c>
      <c r="P12" s="179" t="s">
        <v>232</v>
      </c>
      <c r="Q12" s="179" t="s">
        <v>171</v>
      </c>
      <c r="R12" s="175" t="s">
        <v>26</v>
      </c>
      <c r="S12" s="177">
        <f>SUMIFS($D$19:$D$275,$A$19:$A$275,O12,$F$19:$F$275,R12,$E$19:$E$275,"&lt;&gt;Not Levied")</f>
        <v>0</v>
      </c>
      <c r="T12" s="177" t="s">
        <v>238</v>
      </c>
      <c r="W12" s="84"/>
      <c r="X12" s="85"/>
      <c r="Y12" s="85"/>
      <c r="Z12" s="85"/>
      <c r="AA12" s="85"/>
      <c r="AB12" s="85"/>
      <c r="AC12" s="85"/>
      <c r="AD12" s="85"/>
      <c r="AE12" s="85"/>
      <c r="AF12" s="85"/>
      <c r="AG12" s="85"/>
      <c r="AH12" s="85"/>
      <c r="AI12" s="85"/>
      <c r="AJ12" s="85"/>
      <c r="AK12" s="85"/>
      <c r="AL12" s="86"/>
    </row>
    <row r="13" spans="1:38" x14ac:dyDescent="0.45">
      <c r="A13" s="23" t="s">
        <v>10</v>
      </c>
      <c r="B13" s="23"/>
      <c r="C13" s="23"/>
      <c r="D13" s="23"/>
      <c r="E13" s="23"/>
      <c r="F13" s="23"/>
      <c r="J13" s="18"/>
      <c r="K13" s="18"/>
      <c r="O13" s="179" t="s">
        <v>137</v>
      </c>
      <c r="P13" s="179" t="s">
        <v>234</v>
      </c>
      <c r="Q13" s="179" t="s">
        <v>171</v>
      </c>
      <c r="R13" s="175" t="s">
        <v>26</v>
      </c>
      <c r="S13" s="177">
        <f>SUMIFS($D$19:$D$275,$A$19:$A$275,O13,$F$19:$F$275,R13,$E$19:$E$275,"Not Levied")</f>
        <v>0</v>
      </c>
      <c r="T13" s="177" t="s">
        <v>239</v>
      </c>
      <c r="W13" s="84"/>
      <c r="X13" s="85"/>
      <c r="Y13" s="85"/>
      <c r="Z13" s="85"/>
      <c r="AA13" s="85"/>
      <c r="AB13" s="85"/>
      <c r="AC13" s="85"/>
      <c r="AD13" s="85"/>
      <c r="AE13" s="85"/>
      <c r="AF13" s="85"/>
      <c r="AG13" s="85"/>
      <c r="AH13" s="85"/>
      <c r="AI13" s="85"/>
      <c r="AJ13" s="85"/>
      <c r="AK13" s="85"/>
      <c r="AL13" s="86"/>
    </row>
    <row r="14" spans="1:38" x14ac:dyDescent="0.45">
      <c r="A14" s="25" t="s">
        <v>240</v>
      </c>
      <c r="B14" s="25"/>
      <c r="C14" s="25"/>
      <c r="D14" s="25"/>
      <c r="F14" s="25"/>
      <c r="G14" s="25"/>
      <c r="H14" s="25"/>
      <c r="I14" s="25"/>
      <c r="O14" s="179" t="s">
        <v>137</v>
      </c>
      <c r="P14" s="179" t="s">
        <v>232</v>
      </c>
      <c r="Q14" s="179" t="s">
        <v>174</v>
      </c>
      <c r="R14" s="175" t="s">
        <v>22</v>
      </c>
      <c r="S14" s="177">
        <f>SUMIFS($D$19:$D$275,$A$19:$A$275,O14,$F$19:$F$275,R14,$E$19:$E$275,"&lt;&gt;Not Levied")</f>
        <v>0</v>
      </c>
      <c r="T14" s="177" t="s">
        <v>241</v>
      </c>
      <c r="W14" s="84"/>
      <c r="X14" s="85"/>
      <c r="Y14" s="85"/>
      <c r="Z14" s="85"/>
      <c r="AA14" s="85"/>
      <c r="AB14" s="85"/>
      <c r="AC14" s="85"/>
      <c r="AD14" s="85"/>
      <c r="AE14" s="85"/>
      <c r="AF14" s="85"/>
      <c r="AG14" s="85"/>
      <c r="AH14" s="85"/>
      <c r="AI14" s="85"/>
      <c r="AJ14" s="85"/>
      <c r="AK14" s="85"/>
      <c r="AL14" s="86"/>
    </row>
    <row r="15" spans="1:38" x14ac:dyDescent="0.45">
      <c r="A15" s="26" t="s">
        <v>12</v>
      </c>
      <c r="B15" s="26"/>
      <c r="C15" s="26"/>
      <c r="D15" s="26"/>
      <c r="F15" s="26"/>
      <c r="J15" s="26"/>
      <c r="K15" s="26"/>
      <c r="L15" s="26"/>
      <c r="O15" s="179" t="s">
        <v>135</v>
      </c>
      <c r="P15" s="179" t="s">
        <v>229</v>
      </c>
      <c r="Q15" s="179" t="s">
        <v>181</v>
      </c>
      <c r="R15" s="175" t="s">
        <v>30</v>
      </c>
      <c r="S15" s="177">
        <f>SUMIFS($D$19:$D$299,$A$19:$A$299,O15,$F$19:$F$299,R15,$E$19:$E$299,"Allowable rebate claim")</f>
        <v>0</v>
      </c>
      <c r="T15" s="177" t="s">
        <v>242</v>
      </c>
      <c r="W15" s="84"/>
      <c r="X15" s="85"/>
      <c r="Y15" s="85"/>
      <c r="Z15" s="85"/>
      <c r="AA15" s="85"/>
      <c r="AB15" s="85"/>
      <c r="AC15" s="85"/>
      <c r="AD15" s="85"/>
      <c r="AE15" s="85"/>
      <c r="AF15" s="85"/>
      <c r="AG15" s="85"/>
      <c r="AH15" s="85"/>
      <c r="AI15" s="85"/>
      <c r="AJ15" s="85"/>
      <c r="AK15" s="85"/>
      <c r="AL15" s="86"/>
    </row>
    <row r="16" spans="1:38" x14ac:dyDescent="0.45">
      <c r="O16" s="179" t="s">
        <v>137</v>
      </c>
      <c r="P16" s="179" t="s">
        <v>232</v>
      </c>
      <c r="Q16" s="179" t="s">
        <v>181</v>
      </c>
      <c r="R16" s="175" t="s">
        <v>30</v>
      </c>
      <c r="S16" s="177">
        <f>SUMIFS($D$19:$D$299,$A$19:$A$299,O16,$F$19:$F$299,R16,$E$19:$E$299,"&lt;&gt;Allowable rebate claim")</f>
        <v>0</v>
      </c>
      <c r="T16" s="177" t="s">
        <v>243</v>
      </c>
      <c r="W16" s="84"/>
      <c r="X16" s="85"/>
      <c r="Y16" s="85"/>
      <c r="Z16" s="85"/>
      <c r="AA16" s="85"/>
      <c r="AB16" s="85"/>
      <c r="AC16" s="85"/>
      <c r="AD16" s="85"/>
      <c r="AE16" s="85"/>
      <c r="AF16" s="85"/>
      <c r="AG16" s="85"/>
      <c r="AH16" s="85"/>
      <c r="AI16" s="85"/>
      <c r="AJ16" s="85"/>
      <c r="AK16" s="85"/>
      <c r="AL16" s="86"/>
    </row>
    <row r="17" spans="1:38" ht="46.15" x14ac:dyDescent="0.45">
      <c r="A17" s="81" t="s">
        <v>84</v>
      </c>
      <c r="B17" s="81" t="s">
        <v>14</v>
      </c>
      <c r="C17" s="81" t="s">
        <v>15</v>
      </c>
      <c r="D17" s="81" t="s">
        <v>16</v>
      </c>
      <c r="E17" s="66" t="s">
        <v>17</v>
      </c>
      <c r="F17" s="81" t="s">
        <v>244</v>
      </c>
      <c r="G17" s="67" t="s">
        <v>245</v>
      </c>
      <c r="H17" s="67" t="s">
        <v>47</v>
      </c>
      <c r="I17" s="67" t="s">
        <v>48</v>
      </c>
      <c r="J17" s="68" t="s">
        <v>66</v>
      </c>
      <c r="K17" s="69" t="s">
        <v>246</v>
      </c>
      <c r="L17" s="69" t="s">
        <v>68</v>
      </c>
      <c r="O17" s="181" t="s">
        <v>136</v>
      </c>
      <c r="P17" s="177" t="s">
        <v>247</v>
      </c>
      <c r="Q17" s="177" t="s">
        <v>234</v>
      </c>
      <c r="R17" s="177" t="s">
        <v>36</v>
      </c>
      <c r="S17" s="177">
        <f>IF(SUMIFS($D$19:$D$299,$A$19:$A$299,O17,$F$19:$F$299,R17)&gt;0,SUMIFS($D$19:$D$299,$A$19:$A$299,O17,$F$19:$F$299,R17),SUMIFS($D$19:$D$299,$A$19:$A$299,"Temporary Storage",$F$19:$F$299,R17))</f>
        <v>0</v>
      </c>
      <c r="T17" s="177" t="s">
        <v>248</v>
      </c>
      <c r="W17" s="84"/>
      <c r="X17" s="85"/>
      <c r="Y17" s="85"/>
      <c r="Z17" s="85"/>
      <c r="AA17" s="85"/>
      <c r="AB17" s="85"/>
      <c r="AC17" s="85"/>
      <c r="AD17" s="85"/>
      <c r="AE17" s="85"/>
      <c r="AF17" s="85"/>
      <c r="AG17" s="85"/>
      <c r="AH17" s="85"/>
      <c r="AI17" s="85"/>
      <c r="AJ17" s="85"/>
      <c r="AK17" s="85"/>
      <c r="AL17" s="86"/>
    </row>
    <row r="18" spans="1:38" ht="42.75" x14ac:dyDescent="0.45">
      <c r="A18" s="140"/>
      <c r="B18" s="139"/>
      <c r="C18" s="139"/>
      <c r="D18" s="141"/>
      <c r="E18" s="143" t="s">
        <v>249</v>
      </c>
      <c r="F18" s="142" t="s">
        <v>250</v>
      </c>
      <c r="G18" s="144" t="s">
        <v>251</v>
      </c>
      <c r="H18" s="145"/>
      <c r="I18" s="145"/>
      <c r="J18" s="138" t="s">
        <v>252</v>
      </c>
      <c r="K18" s="137" t="s">
        <v>253</v>
      </c>
      <c r="L18" s="137" t="s">
        <v>251</v>
      </c>
      <c r="O18" s="180" t="s">
        <v>134</v>
      </c>
      <c r="P18" s="177" t="s">
        <v>155</v>
      </c>
      <c r="Q18" s="177" t="s">
        <v>174</v>
      </c>
      <c r="R18" s="177" t="s">
        <v>22</v>
      </c>
      <c r="S18" s="177">
        <f>SUMIFS($D$19:$D$275,$A$19:$A$275,O18,$F$19:$F$275,R18,$E$19:$E$275,"Not levied")</f>
        <v>0</v>
      </c>
      <c r="T18" s="177" t="s">
        <v>696</v>
      </c>
      <c r="W18" s="84"/>
      <c r="X18" s="85"/>
      <c r="Y18" s="85"/>
      <c r="Z18" s="85"/>
      <c r="AA18" s="85"/>
      <c r="AB18" s="85"/>
      <c r="AC18" s="85"/>
      <c r="AD18" s="85"/>
      <c r="AE18" s="85"/>
      <c r="AF18" s="85"/>
      <c r="AG18" s="85"/>
      <c r="AH18" s="85"/>
      <c r="AI18" s="85"/>
      <c r="AJ18" s="85"/>
      <c r="AK18" s="85"/>
      <c r="AL18" s="86"/>
    </row>
    <row r="19" spans="1:38" x14ac:dyDescent="0.45">
      <c r="A19" s="157" t="s">
        <v>134</v>
      </c>
      <c r="B19" s="158" t="s">
        <v>27</v>
      </c>
      <c r="C19" s="158" t="s">
        <v>20</v>
      </c>
      <c r="D19" s="159">
        <v>1200</v>
      </c>
      <c r="E19" s="160" t="s">
        <v>21</v>
      </c>
      <c r="F19" s="158" t="s">
        <v>22</v>
      </c>
      <c r="G19" s="158"/>
      <c r="H19" s="158"/>
      <c r="I19" s="158"/>
      <c r="J19" s="158"/>
      <c r="K19" s="158"/>
      <c r="L19" s="161"/>
      <c r="W19" s="84"/>
      <c r="X19" s="85"/>
      <c r="Y19" s="85"/>
      <c r="Z19" s="85"/>
      <c r="AA19" s="85"/>
      <c r="AB19" s="85"/>
      <c r="AC19" s="85"/>
      <c r="AD19" s="85"/>
      <c r="AE19" s="85"/>
      <c r="AF19" s="85"/>
      <c r="AG19" s="85"/>
      <c r="AH19" s="85"/>
      <c r="AI19" s="85"/>
      <c r="AJ19" s="85"/>
      <c r="AK19" s="85"/>
      <c r="AL19" s="86"/>
    </row>
    <row r="20" spans="1:38" x14ac:dyDescent="0.45">
      <c r="A20" s="162" t="s">
        <v>134</v>
      </c>
      <c r="B20" s="163" t="s">
        <v>27</v>
      </c>
      <c r="C20" s="163" t="s">
        <v>24</v>
      </c>
      <c r="D20" s="164">
        <v>5800</v>
      </c>
      <c r="E20" s="165" t="s">
        <v>21</v>
      </c>
      <c r="F20" s="163" t="s">
        <v>22</v>
      </c>
      <c r="G20" s="163"/>
      <c r="H20" s="163"/>
      <c r="I20" s="163"/>
      <c r="J20" s="163"/>
      <c r="K20" s="163"/>
      <c r="L20" s="166"/>
      <c r="O20" s="8" t="s">
        <v>193</v>
      </c>
      <c r="R20" s="72" t="s">
        <v>194</v>
      </c>
      <c r="S20" s="106" t="s">
        <v>195</v>
      </c>
      <c r="T20" s="98" t="s">
        <v>152</v>
      </c>
      <c r="W20" s="84"/>
      <c r="X20" s="85"/>
      <c r="Y20" s="85"/>
      <c r="Z20" s="85"/>
      <c r="AA20" s="85"/>
      <c r="AB20" s="85"/>
      <c r="AC20" s="85"/>
      <c r="AD20" s="85"/>
      <c r="AE20" s="85"/>
      <c r="AF20" s="85"/>
      <c r="AG20" s="85"/>
      <c r="AH20" s="85"/>
      <c r="AI20" s="85"/>
      <c r="AJ20" s="85"/>
      <c r="AK20" s="85"/>
      <c r="AL20" s="86"/>
    </row>
    <row r="21" spans="1:38" x14ac:dyDescent="0.45">
      <c r="A21" s="162" t="s">
        <v>134</v>
      </c>
      <c r="B21" s="163" t="s">
        <v>27</v>
      </c>
      <c r="C21" s="163" t="s">
        <v>20</v>
      </c>
      <c r="D21" s="164">
        <v>35300</v>
      </c>
      <c r="E21" s="165" t="s">
        <v>21</v>
      </c>
      <c r="F21" s="163" t="s">
        <v>22</v>
      </c>
      <c r="G21" s="163"/>
      <c r="H21" s="163"/>
      <c r="I21" s="163"/>
      <c r="J21" s="163"/>
      <c r="K21" s="163"/>
      <c r="L21" s="166"/>
      <c r="R21" s="132" t="s">
        <v>255</v>
      </c>
      <c r="S21" s="133">
        <f>S7+S8</f>
        <v>1320</v>
      </c>
      <c r="T21" s="134" t="s">
        <v>256</v>
      </c>
      <c r="W21" s="84"/>
      <c r="X21" s="85"/>
      <c r="Y21" s="85"/>
      <c r="Z21" s="85"/>
      <c r="AA21" s="85"/>
      <c r="AB21" s="85"/>
      <c r="AC21" s="85"/>
      <c r="AD21" s="85"/>
      <c r="AE21" s="85"/>
      <c r="AF21" s="85"/>
      <c r="AG21" s="85"/>
      <c r="AH21" s="85"/>
      <c r="AI21" s="85"/>
      <c r="AJ21" s="85"/>
      <c r="AK21" s="85"/>
      <c r="AL21" s="86"/>
    </row>
    <row r="22" spans="1:38" x14ac:dyDescent="0.45">
      <c r="A22" s="162" t="s">
        <v>134</v>
      </c>
      <c r="B22" s="163" t="s">
        <v>23</v>
      </c>
      <c r="C22" s="163" t="s">
        <v>20</v>
      </c>
      <c r="D22" s="164">
        <v>3500</v>
      </c>
      <c r="E22" s="165" t="s">
        <v>25</v>
      </c>
      <c r="F22" s="163" t="s">
        <v>22</v>
      </c>
      <c r="G22" s="163"/>
      <c r="H22" s="163"/>
      <c r="I22" s="163"/>
      <c r="J22" s="163"/>
      <c r="K22" s="163"/>
      <c r="L22" s="166"/>
      <c r="R22" s="132" t="s">
        <v>257</v>
      </c>
      <c r="S22" s="133">
        <f>S9</f>
        <v>0</v>
      </c>
      <c r="T22" s="134" t="s">
        <v>258</v>
      </c>
      <c r="W22" s="84"/>
      <c r="X22" s="85"/>
      <c r="Y22" s="85"/>
      <c r="Z22" s="85"/>
      <c r="AA22" s="85"/>
      <c r="AB22" s="85"/>
      <c r="AC22" s="85"/>
      <c r="AD22" s="85"/>
      <c r="AE22" s="85"/>
      <c r="AF22" s="85"/>
      <c r="AG22" s="85"/>
      <c r="AH22" s="85"/>
      <c r="AI22" s="85"/>
      <c r="AJ22" s="85"/>
      <c r="AK22" s="85"/>
      <c r="AL22" s="86"/>
    </row>
    <row r="23" spans="1:38" x14ac:dyDescent="0.45">
      <c r="A23" s="162" t="s">
        <v>134</v>
      </c>
      <c r="B23" s="163" t="s">
        <v>23</v>
      </c>
      <c r="C23" s="163" t="s">
        <v>20</v>
      </c>
      <c r="D23" s="164">
        <v>4500</v>
      </c>
      <c r="E23" s="165" t="s">
        <v>25</v>
      </c>
      <c r="F23" s="163" t="s">
        <v>22</v>
      </c>
      <c r="G23" s="163"/>
      <c r="H23" s="163"/>
      <c r="I23" s="163"/>
      <c r="J23" s="163"/>
      <c r="K23" s="163"/>
      <c r="L23" s="166"/>
      <c r="R23" s="132" t="s">
        <v>259</v>
      </c>
      <c r="S23" s="133">
        <f>S15</f>
        <v>0</v>
      </c>
      <c r="T23" s="134" t="s">
        <v>260</v>
      </c>
      <c r="W23" s="84"/>
      <c r="X23" s="85"/>
      <c r="Y23" s="85"/>
      <c r="Z23" s="85"/>
      <c r="AA23" s="85"/>
      <c r="AB23" s="85"/>
      <c r="AC23" s="85"/>
      <c r="AD23" s="85"/>
      <c r="AE23" s="85"/>
      <c r="AF23" s="85"/>
      <c r="AG23" s="85"/>
      <c r="AH23" s="85"/>
      <c r="AI23" s="85"/>
      <c r="AJ23" s="85"/>
      <c r="AK23" s="85"/>
      <c r="AL23" s="86"/>
    </row>
    <row r="24" spans="1:38" ht="24.75" x14ac:dyDescent="0.45">
      <c r="A24" s="162" t="s">
        <v>134</v>
      </c>
      <c r="B24" s="163" t="s">
        <v>23</v>
      </c>
      <c r="C24" s="163" t="s">
        <v>20</v>
      </c>
      <c r="D24" s="164">
        <v>250</v>
      </c>
      <c r="E24" s="165" t="s">
        <v>325</v>
      </c>
      <c r="F24" s="163" t="s">
        <v>22</v>
      </c>
      <c r="G24" s="163"/>
      <c r="H24" s="163"/>
      <c r="I24" s="163"/>
      <c r="J24" s="163"/>
      <c r="K24" s="163"/>
      <c r="L24" s="166"/>
      <c r="R24" s="132" t="s">
        <v>261</v>
      </c>
      <c r="S24" s="133">
        <f>S8</f>
        <v>1320</v>
      </c>
      <c r="T24" s="152" t="s">
        <v>262</v>
      </c>
      <c r="W24" s="84"/>
      <c r="X24" s="85"/>
      <c r="Y24" s="85"/>
      <c r="Z24" s="85"/>
      <c r="AA24" s="85"/>
      <c r="AB24" s="85"/>
      <c r="AC24" s="85"/>
      <c r="AD24" s="85"/>
      <c r="AE24" s="85"/>
      <c r="AF24" s="85"/>
      <c r="AG24" s="85"/>
      <c r="AH24" s="85"/>
      <c r="AI24" s="85"/>
      <c r="AJ24" s="85" t="s">
        <v>204</v>
      </c>
      <c r="AK24" s="85"/>
      <c r="AL24" s="86"/>
    </row>
    <row r="25" spans="1:38" x14ac:dyDescent="0.45">
      <c r="A25" s="162" t="s">
        <v>134</v>
      </c>
      <c r="B25" s="163" t="s">
        <v>23</v>
      </c>
      <c r="C25" s="163" t="s">
        <v>28</v>
      </c>
      <c r="D25" s="164">
        <v>15000</v>
      </c>
      <c r="E25" s="165" t="s">
        <v>25</v>
      </c>
      <c r="F25" s="163" t="s">
        <v>22</v>
      </c>
      <c r="G25" s="163"/>
      <c r="H25" s="163"/>
      <c r="I25" s="163"/>
      <c r="J25" s="163"/>
      <c r="K25" s="163"/>
      <c r="L25" s="166"/>
      <c r="W25" s="84"/>
      <c r="X25" s="85"/>
      <c r="Y25" s="85"/>
      <c r="Z25" s="85"/>
      <c r="AA25" s="85"/>
      <c r="AB25" s="85"/>
      <c r="AC25" s="85"/>
      <c r="AD25" s="85"/>
      <c r="AE25" s="85"/>
      <c r="AF25" s="85"/>
      <c r="AG25" s="85"/>
      <c r="AH25" s="85"/>
      <c r="AI25" s="85"/>
      <c r="AJ25" s="85"/>
      <c r="AK25" s="85"/>
      <c r="AL25" s="86"/>
    </row>
    <row r="26" spans="1:38" x14ac:dyDescent="0.45">
      <c r="A26" s="162" t="s">
        <v>136</v>
      </c>
      <c r="B26" s="163" t="s">
        <v>37</v>
      </c>
      <c r="C26" s="163" t="s">
        <v>28</v>
      </c>
      <c r="D26" s="164">
        <v>218</v>
      </c>
      <c r="E26" s="165" t="s">
        <v>41</v>
      </c>
      <c r="F26" s="163" t="s">
        <v>26</v>
      </c>
      <c r="G26" s="163"/>
      <c r="H26" s="163"/>
      <c r="I26" s="163"/>
      <c r="J26" s="163" t="s">
        <v>73</v>
      </c>
      <c r="K26" s="163" t="s">
        <v>72</v>
      </c>
      <c r="L26" s="166"/>
      <c r="O26" s="8" t="s">
        <v>210</v>
      </c>
      <c r="R26" s="72" t="s">
        <v>211</v>
      </c>
      <c r="S26" s="106" t="s">
        <v>151</v>
      </c>
      <c r="W26" s="84"/>
      <c r="X26" s="85"/>
      <c r="Y26" s="85"/>
      <c r="Z26" s="85"/>
      <c r="AA26" s="85"/>
      <c r="AB26" s="85"/>
      <c r="AC26" s="85"/>
      <c r="AD26" s="85"/>
      <c r="AE26" s="85"/>
      <c r="AF26" s="85"/>
      <c r="AG26" s="85"/>
      <c r="AH26" s="85"/>
      <c r="AI26" s="85"/>
      <c r="AJ26" t="s">
        <v>206</v>
      </c>
      <c r="AK26" s="85"/>
      <c r="AL26" s="86"/>
    </row>
    <row r="27" spans="1:38" x14ac:dyDescent="0.45">
      <c r="A27" s="162" t="s">
        <v>134</v>
      </c>
      <c r="B27" s="163" t="s">
        <v>37</v>
      </c>
      <c r="C27" s="163" t="s">
        <v>20</v>
      </c>
      <c r="D27" s="164">
        <v>1320</v>
      </c>
      <c r="E27" s="165" t="s">
        <v>32</v>
      </c>
      <c r="F27" s="163" t="s">
        <v>36</v>
      </c>
      <c r="G27" s="163"/>
      <c r="H27" s="163"/>
      <c r="I27" s="163"/>
      <c r="J27" s="163" t="s">
        <v>69</v>
      </c>
      <c r="K27" s="163"/>
      <c r="L27" s="166" t="s">
        <v>697</v>
      </c>
      <c r="R27" s="115" t="s">
        <v>155</v>
      </c>
      <c r="S27" s="131">
        <f>SUMIF($P$7:$P$18,R27,$S$7:$S$18)</f>
        <v>66870</v>
      </c>
      <c r="W27" s="84"/>
      <c r="X27" s="85"/>
      <c r="Y27" s="85"/>
      <c r="Z27" s="85"/>
      <c r="AA27" s="85"/>
      <c r="AB27" s="85"/>
      <c r="AC27" s="85"/>
      <c r="AD27" s="85"/>
      <c r="AE27" s="85"/>
      <c r="AF27" s="85"/>
      <c r="AG27" s="85"/>
      <c r="AH27" s="85"/>
      <c r="AI27" s="85"/>
      <c r="AJ27" s="85"/>
      <c r="AK27" s="85"/>
      <c r="AL27" s="86"/>
    </row>
    <row r="28" spans="1:38" x14ac:dyDescent="0.45">
      <c r="A28" s="162"/>
      <c r="B28" s="163"/>
      <c r="C28" s="163"/>
      <c r="D28" s="164"/>
      <c r="E28" s="165"/>
      <c r="F28" s="163"/>
      <c r="G28" s="163"/>
      <c r="H28" s="163"/>
      <c r="I28" s="163"/>
      <c r="J28" s="163"/>
      <c r="K28" s="163"/>
      <c r="L28" s="166"/>
      <c r="R28" s="115" t="s">
        <v>229</v>
      </c>
      <c r="S28" s="131">
        <f>SUMIF($Q$7:$Q$18,R28,$S$7:$S$18)+F8</f>
        <v>0</v>
      </c>
      <c r="W28" s="84"/>
      <c r="X28" s="85"/>
      <c r="Y28" s="85"/>
      <c r="Z28" s="85"/>
      <c r="AA28" s="85"/>
      <c r="AB28" s="85"/>
      <c r="AC28" s="85"/>
      <c r="AD28" s="85"/>
      <c r="AE28" s="85"/>
      <c r="AF28" s="85"/>
      <c r="AG28" s="85"/>
      <c r="AH28" s="85"/>
      <c r="AI28" s="85"/>
      <c r="AJ28" s="85" t="s">
        <v>263</v>
      </c>
      <c r="AK28" s="85"/>
      <c r="AL28" s="86"/>
    </row>
    <row r="29" spans="1:38" x14ac:dyDescent="0.45">
      <c r="A29" s="162"/>
      <c r="B29" s="163"/>
      <c r="C29" s="163"/>
      <c r="D29" s="164"/>
      <c r="E29" s="165"/>
      <c r="F29" s="163"/>
      <c r="G29" s="163"/>
      <c r="H29" s="163"/>
      <c r="I29" s="163"/>
      <c r="J29" s="163"/>
      <c r="K29" s="163"/>
      <c r="L29" s="166"/>
      <c r="R29" s="115" t="s">
        <v>232</v>
      </c>
      <c r="S29" s="131">
        <f>SUMIF($Q$7:$Q$18,R29,$S$7:$S$18)+F9</f>
        <v>1320</v>
      </c>
      <c r="W29" s="84"/>
      <c r="X29" s="85"/>
      <c r="Y29" s="85"/>
      <c r="Z29" s="85"/>
      <c r="AA29" s="85"/>
      <c r="AB29" s="85"/>
      <c r="AC29" s="85"/>
      <c r="AD29" s="85"/>
      <c r="AE29" s="85"/>
      <c r="AF29" s="85"/>
      <c r="AG29" s="85"/>
      <c r="AH29" s="85"/>
      <c r="AI29" s="85"/>
      <c r="AJ29" s="85"/>
      <c r="AK29" s="85"/>
      <c r="AL29" s="86"/>
    </row>
    <row r="30" spans="1:38" x14ac:dyDescent="0.45">
      <c r="A30" s="162"/>
      <c r="B30" s="163"/>
      <c r="C30" s="163"/>
      <c r="D30" s="164"/>
      <c r="E30" s="165"/>
      <c r="F30" s="163"/>
      <c r="G30" s="163"/>
      <c r="H30" s="163"/>
      <c r="I30" s="163"/>
      <c r="J30" s="163"/>
      <c r="K30" s="163"/>
      <c r="L30" s="166"/>
      <c r="M30" s="60"/>
      <c r="N30" s="60"/>
      <c r="R30" s="115" t="s">
        <v>234</v>
      </c>
      <c r="S30" s="131">
        <f>SUMIF($Q$7:$Q$18,R30,$S$7:$S$18)+F10</f>
        <v>500</v>
      </c>
      <c r="W30" s="84"/>
      <c r="X30" s="85"/>
      <c r="Y30" s="85"/>
      <c r="Z30" s="85"/>
      <c r="AA30" s="85"/>
      <c r="AB30" s="85"/>
      <c r="AC30" s="85"/>
      <c r="AD30" s="85"/>
      <c r="AE30" s="85"/>
      <c r="AF30" s="85"/>
      <c r="AG30" s="85"/>
      <c r="AH30" s="85"/>
      <c r="AI30" s="85"/>
      <c r="AJ30" s="85"/>
      <c r="AK30" s="85"/>
      <c r="AL30" s="86"/>
    </row>
    <row r="31" spans="1:38" x14ac:dyDescent="0.45">
      <c r="A31" s="162"/>
      <c r="B31" s="163"/>
      <c r="C31" s="163"/>
      <c r="D31" s="164"/>
      <c r="E31" s="165"/>
      <c r="F31" s="163"/>
      <c r="G31" s="163"/>
      <c r="H31" s="163"/>
      <c r="I31" s="163"/>
      <c r="J31" s="163"/>
      <c r="K31" s="163"/>
      <c r="L31" s="166"/>
      <c r="M31" s="60"/>
      <c r="N31" s="60"/>
      <c r="R31" s="115" t="s">
        <v>171</v>
      </c>
      <c r="S31" s="131">
        <f>SUMIF($Q$7:$Q$18,R31,$S$7:$S$18)</f>
        <v>0</v>
      </c>
      <c r="W31" s="84"/>
      <c r="X31" s="85"/>
      <c r="Y31" s="85"/>
      <c r="Z31" s="85"/>
      <c r="AA31" s="85"/>
      <c r="AB31" s="85"/>
      <c r="AC31" s="85"/>
      <c r="AD31" s="85"/>
      <c r="AE31" s="85"/>
      <c r="AF31" s="85"/>
      <c r="AG31" s="85"/>
      <c r="AH31" s="85"/>
      <c r="AI31" s="85"/>
      <c r="AJ31" s="85"/>
      <c r="AK31" s="85"/>
      <c r="AL31" s="86"/>
    </row>
    <row r="32" spans="1:38" x14ac:dyDescent="0.45">
      <c r="A32" s="162"/>
      <c r="B32" s="163"/>
      <c r="C32" s="163"/>
      <c r="D32" s="164"/>
      <c r="E32" s="165"/>
      <c r="F32" s="163"/>
      <c r="G32" s="163"/>
      <c r="H32" s="163"/>
      <c r="I32" s="163"/>
      <c r="J32" s="163"/>
      <c r="K32" s="163"/>
      <c r="L32" s="166"/>
      <c r="M32" s="60"/>
      <c r="N32" s="60"/>
      <c r="R32" s="115" t="s">
        <v>174</v>
      </c>
      <c r="S32" s="131">
        <f>SUMIF($Q$7:$Q$18,R32,$S$7:$S$18)</f>
        <v>65550</v>
      </c>
      <c r="W32" s="84"/>
      <c r="X32" s="85"/>
      <c r="Y32" s="85"/>
      <c r="Z32" s="85"/>
      <c r="AA32" s="85"/>
      <c r="AB32" s="85"/>
      <c r="AC32" s="85"/>
      <c r="AD32" s="85"/>
      <c r="AE32" s="85"/>
      <c r="AF32" s="85"/>
      <c r="AG32" s="85"/>
      <c r="AH32" s="85"/>
      <c r="AI32" s="85"/>
      <c r="AJ32" s="85"/>
      <c r="AK32" s="85"/>
      <c r="AL32" s="86"/>
    </row>
    <row r="33" spans="1:38" x14ac:dyDescent="0.45">
      <c r="A33" s="162"/>
      <c r="B33" s="163"/>
      <c r="C33" s="163"/>
      <c r="D33" s="164"/>
      <c r="E33" s="165"/>
      <c r="F33" s="163"/>
      <c r="G33" s="163"/>
      <c r="H33" s="163"/>
      <c r="I33" s="163"/>
      <c r="J33" s="163"/>
      <c r="K33" s="163"/>
      <c r="L33" s="167"/>
      <c r="R33" s="117" t="s">
        <v>181</v>
      </c>
      <c r="S33" s="131">
        <f>SUMIF($Q$7:$Q$18,R33,$S$7:$S$18)</f>
        <v>0</v>
      </c>
      <c r="W33" s="84"/>
      <c r="X33" s="85"/>
      <c r="Y33" s="85"/>
      <c r="Z33" s="85"/>
      <c r="AA33" s="85"/>
      <c r="AB33" s="85"/>
      <c r="AC33" s="85"/>
      <c r="AD33" s="85"/>
      <c r="AE33" s="85"/>
      <c r="AF33" s="85"/>
      <c r="AG33" s="85"/>
      <c r="AH33" s="85"/>
      <c r="AI33" s="85"/>
      <c r="AJ33" s="85"/>
      <c r="AK33" s="85"/>
      <c r="AL33" s="86"/>
    </row>
    <row r="34" spans="1:38" x14ac:dyDescent="0.45">
      <c r="A34" s="162"/>
      <c r="B34" s="163"/>
      <c r="C34" s="163"/>
      <c r="D34" s="164"/>
      <c r="E34" s="165"/>
      <c r="F34" s="163"/>
      <c r="G34" s="163"/>
      <c r="H34" s="163"/>
      <c r="I34" s="163"/>
      <c r="J34" s="163"/>
      <c r="K34" s="163"/>
      <c r="L34" s="166"/>
      <c r="M34" s="60"/>
      <c r="N34" s="60"/>
      <c r="W34" s="84"/>
      <c r="X34" s="85"/>
      <c r="Y34" s="85"/>
      <c r="Z34" s="85"/>
      <c r="AA34" s="85"/>
      <c r="AB34" s="85"/>
      <c r="AC34" s="85"/>
      <c r="AD34" s="85"/>
      <c r="AE34" s="85"/>
      <c r="AF34" s="85"/>
      <c r="AG34" s="85"/>
      <c r="AH34" s="85"/>
      <c r="AI34" s="85"/>
      <c r="AJ34" s="85"/>
      <c r="AK34" s="85"/>
      <c r="AL34" s="86"/>
    </row>
    <row r="35" spans="1:38" x14ac:dyDescent="0.45">
      <c r="A35" s="162"/>
      <c r="B35" s="163"/>
      <c r="C35" s="163"/>
      <c r="D35" s="164"/>
      <c r="E35" s="165"/>
      <c r="F35" s="163"/>
      <c r="G35" s="163"/>
      <c r="H35" s="163"/>
      <c r="I35" s="163"/>
      <c r="J35" s="163"/>
      <c r="K35" s="163"/>
      <c r="L35" s="166"/>
      <c r="M35" s="60"/>
      <c r="N35" s="60"/>
      <c r="S35" s="119"/>
      <c r="W35" s="84"/>
      <c r="X35" s="85"/>
      <c r="Y35" s="85"/>
      <c r="Z35" s="85"/>
      <c r="AA35" s="85"/>
      <c r="AB35" s="85"/>
      <c r="AC35" s="85"/>
      <c r="AD35" s="85"/>
      <c r="AE35" s="85"/>
      <c r="AF35" s="85"/>
      <c r="AG35" s="85"/>
      <c r="AH35" s="85"/>
      <c r="AI35" s="85"/>
      <c r="AJ35" s="85"/>
      <c r="AK35" s="85"/>
      <c r="AL35" s="86"/>
    </row>
    <row r="36" spans="1:38" x14ac:dyDescent="0.45">
      <c r="A36" s="162"/>
      <c r="B36" s="163"/>
      <c r="C36" s="163"/>
      <c r="D36" s="164"/>
      <c r="E36" s="165"/>
      <c r="F36" s="163"/>
      <c r="G36" s="163"/>
      <c r="H36" s="163"/>
      <c r="I36" s="163"/>
      <c r="J36" s="163"/>
      <c r="K36" s="163"/>
      <c r="L36" s="166"/>
      <c r="M36" s="60"/>
      <c r="N36" s="60"/>
      <c r="O36" s="8" t="s">
        <v>264</v>
      </c>
      <c r="R36" s="106" t="s">
        <v>213</v>
      </c>
      <c r="S36" s="106" t="s">
        <v>214</v>
      </c>
      <c r="W36" s="84"/>
      <c r="X36" s="85"/>
      <c r="Y36" s="85"/>
      <c r="Z36" s="85"/>
      <c r="AA36" s="85"/>
      <c r="AB36" s="85"/>
      <c r="AC36" s="85"/>
      <c r="AD36" s="85"/>
      <c r="AE36" s="85"/>
      <c r="AF36" s="85"/>
      <c r="AG36" s="85"/>
      <c r="AH36" s="85"/>
      <c r="AI36" s="85"/>
      <c r="AJ36" s="85"/>
      <c r="AK36" s="85"/>
      <c r="AL36" s="86"/>
    </row>
    <row r="37" spans="1:38" x14ac:dyDescent="0.45">
      <c r="A37" s="162"/>
      <c r="B37" s="163"/>
      <c r="C37" s="163"/>
      <c r="D37" s="164"/>
      <c r="E37" s="165"/>
      <c r="F37" s="163"/>
      <c r="G37" s="163"/>
      <c r="H37" s="163"/>
      <c r="I37" s="163"/>
      <c r="J37" s="163"/>
      <c r="K37" s="163"/>
      <c r="L37" s="166"/>
      <c r="M37" s="60"/>
      <c r="N37" s="60"/>
      <c r="R37" s="135">
        <f>S15+S16</f>
        <v>0</v>
      </c>
      <c r="S37" s="136">
        <f>S7+F8</f>
        <v>0</v>
      </c>
      <c r="W37" s="84"/>
      <c r="X37" s="85"/>
      <c r="Y37" s="85"/>
      <c r="Z37" s="85"/>
      <c r="AA37" s="85"/>
      <c r="AB37" s="85"/>
      <c r="AC37" s="85"/>
      <c r="AD37" s="85"/>
      <c r="AE37" s="85"/>
      <c r="AF37" s="85"/>
      <c r="AG37" s="85"/>
      <c r="AH37" s="85"/>
      <c r="AI37" s="85"/>
      <c r="AJ37" s="85"/>
      <c r="AK37" s="85"/>
      <c r="AL37" s="86"/>
    </row>
    <row r="38" spans="1:38" x14ac:dyDescent="0.45">
      <c r="A38" s="162"/>
      <c r="B38" s="163"/>
      <c r="C38" s="163"/>
      <c r="D38" s="164"/>
      <c r="E38" s="165"/>
      <c r="F38" s="163"/>
      <c r="G38" s="163"/>
      <c r="H38" s="163"/>
      <c r="I38" s="163"/>
      <c r="J38" s="163"/>
      <c r="K38" s="163"/>
      <c r="L38" s="166"/>
      <c r="M38" s="60"/>
      <c r="N38" s="60"/>
      <c r="S38" s="51"/>
      <c r="W38" s="84"/>
      <c r="X38" s="85"/>
      <c r="Y38" s="85"/>
      <c r="Z38" s="85"/>
      <c r="AA38" s="85"/>
      <c r="AB38" s="85"/>
      <c r="AC38" s="85"/>
      <c r="AD38" s="85"/>
      <c r="AE38" s="85"/>
      <c r="AF38" s="85"/>
      <c r="AG38" s="85"/>
      <c r="AH38" s="85"/>
      <c r="AI38" s="85"/>
      <c r="AJ38" s="85"/>
      <c r="AK38" s="85"/>
      <c r="AL38" s="86"/>
    </row>
    <row r="39" spans="1:38" x14ac:dyDescent="0.45">
      <c r="A39" s="162"/>
      <c r="B39" s="163"/>
      <c r="C39" s="163"/>
      <c r="D39" s="164"/>
      <c r="E39" s="165"/>
      <c r="F39" s="163"/>
      <c r="G39" s="163"/>
      <c r="H39" s="163"/>
      <c r="I39" s="163"/>
      <c r="J39" s="163"/>
      <c r="K39" s="163"/>
      <c r="L39" s="166"/>
      <c r="M39" s="60"/>
      <c r="N39" s="60"/>
      <c r="O39" s="8" t="s">
        <v>265</v>
      </c>
      <c r="Q39" s="73" t="s">
        <v>247</v>
      </c>
      <c r="R39" s="96" t="s">
        <v>266</v>
      </c>
      <c r="S39" s="96" t="s">
        <v>267</v>
      </c>
      <c r="T39" s="98" t="s">
        <v>268</v>
      </c>
      <c r="W39" s="84"/>
      <c r="X39" s="85"/>
      <c r="Y39" s="85"/>
      <c r="Z39" s="85"/>
      <c r="AA39" s="85"/>
      <c r="AB39" s="85"/>
      <c r="AC39" s="85"/>
      <c r="AD39" s="85"/>
      <c r="AE39" s="85"/>
      <c r="AF39" s="85"/>
      <c r="AG39" s="85"/>
      <c r="AH39" s="85"/>
      <c r="AI39" s="85"/>
      <c r="AJ39" s="85"/>
      <c r="AK39" s="85"/>
      <c r="AL39" s="86"/>
    </row>
    <row r="40" spans="1:38" x14ac:dyDescent="0.45">
      <c r="A40" s="162"/>
      <c r="B40" s="163"/>
      <c r="C40" s="163"/>
      <c r="D40" s="164"/>
      <c r="E40" s="165"/>
      <c r="F40" s="163"/>
      <c r="G40" s="163"/>
      <c r="H40" s="163"/>
      <c r="I40" s="163"/>
      <c r="J40" s="163"/>
      <c r="K40" s="163"/>
      <c r="L40" s="166"/>
      <c r="M40" s="60"/>
      <c r="N40" s="60"/>
      <c r="Q40" s="133" t="s">
        <v>229</v>
      </c>
      <c r="R40" s="133">
        <f>SUMIF($P$7:$P$18,Q40,$S$7:$S$18)</f>
        <v>0</v>
      </c>
      <c r="S40" s="133">
        <f>S28-R40</f>
        <v>0</v>
      </c>
      <c r="T40" s="133" t="s">
        <v>269</v>
      </c>
      <c r="W40" s="84"/>
      <c r="X40" s="85"/>
      <c r="Y40" s="85"/>
      <c r="Z40" s="85"/>
      <c r="AA40" s="85"/>
      <c r="AB40" s="85"/>
      <c r="AC40" s="85"/>
      <c r="AD40" s="85"/>
      <c r="AE40" s="85"/>
      <c r="AF40" s="85"/>
      <c r="AG40" s="85"/>
      <c r="AH40" s="85"/>
      <c r="AI40" s="85"/>
      <c r="AJ40" s="85"/>
      <c r="AK40" s="85"/>
      <c r="AL40" s="86"/>
    </row>
    <row r="41" spans="1:38" x14ac:dyDescent="0.45">
      <c r="A41" s="162"/>
      <c r="B41" s="163"/>
      <c r="C41" s="163"/>
      <c r="D41" s="164"/>
      <c r="E41" s="165"/>
      <c r="F41" s="163"/>
      <c r="G41" s="163"/>
      <c r="H41" s="163"/>
      <c r="I41" s="163"/>
      <c r="J41" s="163"/>
      <c r="K41" s="163"/>
      <c r="L41" s="166"/>
      <c r="M41" s="60"/>
      <c r="N41" s="60"/>
      <c r="Q41" s="133" t="s">
        <v>232</v>
      </c>
      <c r="R41" s="133">
        <f>SUMIF($P$7:$P$18,Q41,$S$7:$S$18)</f>
        <v>0</v>
      </c>
      <c r="S41" s="133">
        <f t="shared" ref="S41:S42" si="0">S29-R41</f>
        <v>1320</v>
      </c>
      <c r="T41" s="133" t="s">
        <v>270</v>
      </c>
      <c r="W41" s="84"/>
      <c r="X41" s="85"/>
      <c r="Y41" s="85"/>
      <c r="Z41" s="85"/>
      <c r="AA41" s="85"/>
      <c r="AB41" s="85"/>
      <c r="AC41" s="85"/>
      <c r="AD41" s="85"/>
      <c r="AE41" s="85"/>
      <c r="AF41" s="85"/>
      <c r="AG41" s="85"/>
      <c r="AH41" s="85"/>
      <c r="AI41" s="85"/>
      <c r="AJ41" s="85"/>
      <c r="AK41" s="85"/>
      <c r="AL41" s="86"/>
    </row>
    <row r="42" spans="1:38" x14ac:dyDescent="0.45">
      <c r="A42" s="162"/>
      <c r="B42" s="163"/>
      <c r="C42" s="163"/>
      <c r="D42" s="164"/>
      <c r="E42" s="165"/>
      <c r="F42" s="163"/>
      <c r="G42" s="163"/>
      <c r="H42" s="163"/>
      <c r="I42" s="163"/>
      <c r="J42" s="163"/>
      <c r="K42" s="163"/>
      <c r="L42" s="166"/>
      <c r="M42" s="60"/>
      <c r="N42" s="60"/>
      <c r="Q42" s="132" t="s">
        <v>234</v>
      </c>
      <c r="R42" s="133">
        <f>SUMIF($P$7:$P$18,Q42,$S$7:$S$18)</f>
        <v>0</v>
      </c>
      <c r="S42" s="133">
        <f t="shared" si="0"/>
        <v>500</v>
      </c>
      <c r="T42" s="132" t="s">
        <v>271</v>
      </c>
      <c r="W42" s="84"/>
      <c r="AL42" s="86"/>
    </row>
    <row r="43" spans="1:38" x14ac:dyDescent="0.45">
      <c r="A43" s="162"/>
      <c r="B43" s="163"/>
      <c r="C43" s="163"/>
      <c r="D43" s="164"/>
      <c r="E43" s="165"/>
      <c r="F43" s="163"/>
      <c r="G43" s="163"/>
      <c r="H43" s="163"/>
      <c r="I43" s="163"/>
      <c r="J43" s="163"/>
      <c r="K43" s="163"/>
      <c r="L43" s="166"/>
      <c r="M43" s="60"/>
      <c r="N43" s="60"/>
      <c r="S43" s="51"/>
      <c r="W43" s="84"/>
      <c r="AL43" s="86"/>
    </row>
    <row r="44" spans="1:38" x14ac:dyDescent="0.45">
      <c r="A44" s="162"/>
      <c r="B44" s="163"/>
      <c r="C44" s="163"/>
      <c r="D44" s="164"/>
      <c r="E44" s="165"/>
      <c r="F44" s="163"/>
      <c r="G44" s="163"/>
      <c r="H44" s="163"/>
      <c r="I44" s="163"/>
      <c r="J44" s="163"/>
      <c r="K44" s="163"/>
      <c r="L44" s="166"/>
      <c r="M44" s="60"/>
      <c r="N44" s="60"/>
      <c r="O44" s="8" t="s">
        <v>221</v>
      </c>
      <c r="W44" s="84"/>
      <c r="AL44" s="86"/>
    </row>
    <row r="45" spans="1:38" ht="14.65" thickBot="1" x14ac:dyDescent="0.5">
      <c r="A45" s="162"/>
      <c r="B45" s="163"/>
      <c r="C45" s="163"/>
      <c r="D45" s="164"/>
      <c r="E45" s="165"/>
      <c r="F45" s="163"/>
      <c r="G45" s="163"/>
      <c r="H45" s="163"/>
      <c r="I45" s="163"/>
      <c r="J45" s="163"/>
      <c r="K45" s="163"/>
      <c r="L45" s="166"/>
      <c r="M45" s="60"/>
      <c r="N45" s="60"/>
      <c r="P45" s="24" t="s">
        <v>222</v>
      </c>
      <c r="R45" s="122">
        <f>S27+S17+F8+F9+F10</f>
        <v>67370</v>
      </c>
      <c r="S45" s="125" t="s">
        <v>272</v>
      </c>
      <c r="W45" s="84"/>
      <c r="AL45" s="86"/>
    </row>
    <row r="46" spans="1:38" ht="14.65" thickBot="1" x14ac:dyDescent="0.5">
      <c r="A46" s="162"/>
      <c r="B46" s="163"/>
      <c r="C46" s="163"/>
      <c r="D46" s="164"/>
      <c r="E46" s="165"/>
      <c r="F46" s="163"/>
      <c r="G46" s="163"/>
      <c r="H46" s="163"/>
      <c r="I46" s="163"/>
      <c r="J46" s="163"/>
      <c r="K46" s="163"/>
      <c r="L46" s="166"/>
      <c r="M46" s="60"/>
      <c r="N46" s="60"/>
      <c r="W46" s="87"/>
      <c r="X46" s="88"/>
      <c r="Y46" s="88"/>
      <c r="Z46" s="88"/>
      <c r="AA46" s="88"/>
      <c r="AB46" s="88"/>
      <c r="AC46" s="88"/>
      <c r="AD46" s="88"/>
      <c r="AE46" s="88"/>
      <c r="AF46" s="88"/>
      <c r="AG46" s="88"/>
      <c r="AH46" s="88"/>
      <c r="AI46" s="88"/>
      <c r="AJ46" s="88"/>
      <c r="AK46" s="88"/>
      <c r="AL46" s="89"/>
    </row>
    <row r="47" spans="1:38" ht="14.65" thickBot="1" x14ac:dyDescent="0.5">
      <c r="A47" s="162"/>
      <c r="B47" s="163"/>
      <c r="C47" s="163"/>
      <c r="D47" s="164"/>
      <c r="E47" s="165"/>
      <c r="F47" s="163"/>
      <c r="G47" s="163"/>
      <c r="H47" s="163"/>
      <c r="I47" s="163"/>
      <c r="J47" s="163"/>
      <c r="K47" s="163"/>
      <c r="L47" s="166"/>
      <c r="M47" s="60"/>
      <c r="N47" s="60"/>
      <c r="O47" s="60"/>
      <c r="P47" s="60"/>
      <c r="Q47" s="60"/>
      <c r="R47" s="121">
        <f>S33+S31+S32+S40+S41+S42</f>
        <v>67370</v>
      </c>
      <c r="S47" s="105" t="s">
        <v>273</v>
      </c>
      <c r="T47" s="60"/>
    </row>
    <row r="48" spans="1:38" x14ac:dyDescent="0.45">
      <c r="A48" s="162"/>
      <c r="B48" s="163"/>
      <c r="C48" s="163"/>
      <c r="D48" s="164"/>
      <c r="E48" s="165"/>
      <c r="F48" s="163"/>
      <c r="G48" s="163"/>
      <c r="H48" s="163"/>
      <c r="I48" s="163"/>
      <c r="J48" s="163"/>
      <c r="K48" s="163"/>
      <c r="L48" s="166"/>
      <c r="M48" s="60"/>
      <c r="N48" s="60"/>
    </row>
    <row r="49" spans="1:20" x14ac:dyDescent="0.45">
      <c r="A49" s="162"/>
      <c r="B49" s="163"/>
      <c r="C49" s="163"/>
      <c r="D49" s="164"/>
      <c r="E49" s="165"/>
      <c r="F49" s="163"/>
      <c r="G49" s="163"/>
      <c r="H49" s="163"/>
      <c r="I49" s="163"/>
      <c r="J49" s="163"/>
      <c r="K49" s="163"/>
      <c r="L49" s="166"/>
      <c r="M49" s="60"/>
      <c r="N49" s="60"/>
    </row>
    <row r="50" spans="1:20" x14ac:dyDescent="0.45">
      <c r="A50" s="162"/>
      <c r="B50" s="163"/>
      <c r="C50" s="163"/>
      <c r="D50" s="164"/>
      <c r="E50" s="165"/>
      <c r="F50" s="163"/>
      <c r="G50" s="163"/>
      <c r="H50" s="163"/>
      <c r="I50" s="163"/>
      <c r="J50" s="163"/>
      <c r="K50" s="163"/>
      <c r="L50" s="166"/>
      <c r="M50" s="60"/>
      <c r="N50" s="60"/>
    </row>
    <row r="51" spans="1:20" x14ac:dyDescent="0.45">
      <c r="A51" s="162"/>
      <c r="B51" s="163"/>
      <c r="C51" s="163"/>
      <c r="D51" s="164"/>
      <c r="E51" s="165"/>
      <c r="F51" s="163"/>
      <c r="G51" s="163"/>
      <c r="H51" s="163"/>
      <c r="I51" s="163"/>
      <c r="J51" s="163"/>
      <c r="K51" s="163"/>
      <c r="L51" s="166"/>
      <c r="M51" s="60"/>
      <c r="N51" s="60"/>
    </row>
    <row r="52" spans="1:20" x14ac:dyDescent="0.45">
      <c r="A52" s="162"/>
      <c r="B52" s="163"/>
      <c r="C52" s="163"/>
      <c r="D52" s="164"/>
      <c r="E52" s="165"/>
      <c r="F52" s="163"/>
      <c r="G52" s="163"/>
      <c r="H52" s="163"/>
      <c r="I52" s="163"/>
      <c r="J52" s="163"/>
      <c r="K52" s="163"/>
      <c r="L52" s="166"/>
      <c r="M52" s="60"/>
      <c r="N52" s="60"/>
      <c r="O52" s="60"/>
      <c r="P52" s="60"/>
      <c r="Q52" s="60"/>
      <c r="R52" s="60"/>
      <c r="S52" s="60"/>
      <c r="T52" s="60"/>
    </row>
    <row r="53" spans="1:20" x14ac:dyDescent="0.45">
      <c r="A53" s="162"/>
      <c r="B53" s="163"/>
      <c r="C53" s="163"/>
      <c r="D53" s="164"/>
      <c r="E53" s="165"/>
      <c r="F53" s="163"/>
      <c r="G53" s="163"/>
      <c r="H53" s="163"/>
      <c r="I53" s="163"/>
      <c r="J53" s="163"/>
      <c r="K53" s="163"/>
      <c r="L53" s="166"/>
      <c r="M53" s="60"/>
      <c r="N53" s="60"/>
      <c r="O53" s="60"/>
      <c r="P53" s="60"/>
      <c r="Q53" s="60"/>
      <c r="R53" s="60"/>
      <c r="S53" s="60"/>
      <c r="T53" s="60"/>
    </row>
    <row r="54" spans="1:20" x14ac:dyDescent="0.45">
      <c r="A54" s="162"/>
      <c r="B54" s="163"/>
      <c r="C54" s="163"/>
      <c r="D54" s="164"/>
      <c r="E54" s="165"/>
      <c r="F54" s="163"/>
      <c r="G54" s="163"/>
      <c r="H54" s="163"/>
      <c r="I54" s="163"/>
      <c r="J54" s="163"/>
      <c r="K54" s="163"/>
      <c r="L54" s="166"/>
      <c r="M54" s="60"/>
      <c r="N54" s="60"/>
      <c r="O54" s="60"/>
      <c r="P54" s="60"/>
      <c r="Q54" s="60"/>
      <c r="R54" s="60"/>
      <c r="S54" s="60"/>
      <c r="T54" s="60"/>
    </row>
    <row r="55" spans="1:20" x14ac:dyDescent="0.45">
      <c r="A55" s="162"/>
      <c r="B55" s="163"/>
      <c r="C55" s="163"/>
      <c r="D55" s="164"/>
      <c r="E55" s="165"/>
      <c r="F55" s="163"/>
      <c r="G55" s="163"/>
      <c r="H55" s="163"/>
      <c r="I55" s="163"/>
      <c r="J55" s="163"/>
      <c r="K55" s="163"/>
      <c r="L55" s="166"/>
      <c r="M55" s="60"/>
      <c r="N55" s="60"/>
      <c r="O55" s="60"/>
      <c r="P55" s="60"/>
      <c r="Q55" s="60"/>
      <c r="R55" s="60"/>
      <c r="S55" s="60"/>
      <c r="T55" s="60"/>
    </row>
    <row r="56" spans="1:20" x14ac:dyDescent="0.45">
      <c r="A56" s="162"/>
      <c r="B56" s="163"/>
      <c r="C56" s="163"/>
      <c r="D56" s="164"/>
      <c r="E56" s="165"/>
      <c r="F56" s="163"/>
      <c r="G56" s="163"/>
      <c r="H56" s="163"/>
      <c r="I56" s="163"/>
      <c r="J56" s="163"/>
      <c r="K56" s="163"/>
      <c r="L56" s="166"/>
      <c r="M56" s="60"/>
      <c r="N56" s="60"/>
      <c r="O56" s="60"/>
      <c r="P56" s="60"/>
      <c r="Q56" s="60"/>
      <c r="R56" s="60"/>
      <c r="S56" s="60"/>
      <c r="T56" s="60"/>
    </row>
    <row r="57" spans="1:20" x14ac:dyDescent="0.45">
      <c r="A57" s="162"/>
      <c r="B57" s="163"/>
      <c r="C57" s="163"/>
      <c r="D57" s="164"/>
      <c r="E57" s="165"/>
      <c r="F57" s="163"/>
      <c r="G57" s="163"/>
      <c r="H57" s="163"/>
      <c r="I57" s="163"/>
      <c r="J57" s="163"/>
      <c r="K57" s="163"/>
      <c r="L57" s="166"/>
      <c r="M57" s="60"/>
      <c r="N57" s="60"/>
      <c r="O57" s="60"/>
      <c r="P57" s="60"/>
      <c r="Q57" s="60"/>
      <c r="R57" s="60"/>
      <c r="S57" s="60"/>
      <c r="T57" s="60"/>
    </row>
    <row r="58" spans="1:20" x14ac:dyDescent="0.45">
      <c r="A58" s="162"/>
      <c r="B58" s="163"/>
      <c r="C58" s="163"/>
      <c r="D58" s="164"/>
      <c r="E58" s="165"/>
      <c r="F58" s="163"/>
      <c r="G58" s="163"/>
      <c r="H58" s="163"/>
      <c r="I58" s="163"/>
      <c r="J58" s="163"/>
      <c r="K58" s="163"/>
      <c r="L58" s="166"/>
      <c r="M58" s="60"/>
      <c r="N58" s="60"/>
      <c r="O58" s="60"/>
      <c r="P58" s="60"/>
      <c r="Q58" s="60"/>
      <c r="R58" s="60"/>
      <c r="S58" s="60"/>
      <c r="T58" s="60"/>
    </row>
    <row r="59" spans="1:20" x14ac:dyDescent="0.45">
      <c r="A59" s="162"/>
      <c r="B59" s="163"/>
      <c r="C59" s="163"/>
      <c r="D59" s="164"/>
      <c r="E59" s="165"/>
      <c r="F59" s="163"/>
      <c r="G59" s="163"/>
      <c r="H59" s="163"/>
      <c r="I59" s="163"/>
      <c r="J59" s="163"/>
      <c r="K59" s="163"/>
      <c r="L59" s="166"/>
      <c r="M59" s="60"/>
      <c r="N59" s="60"/>
      <c r="O59" s="60"/>
      <c r="P59" s="60"/>
      <c r="Q59" s="60"/>
      <c r="R59" s="60"/>
      <c r="S59" s="60"/>
      <c r="T59" s="60"/>
    </row>
    <row r="60" spans="1:20" x14ac:dyDescent="0.45">
      <c r="A60" s="162"/>
      <c r="B60" s="163"/>
      <c r="C60" s="163"/>
      <c r="D60" s="164"/>
      <c r="E60" s="165"/>
      <c r="F60" s="163"/>
      <c r="G60" s="163"/>
      <c r="H60" s="163"/>
      <c r="I60" s="163"/>
      <c r="J60" s="163"/>
      <c r="K60" s="163"/>
      <c r="L60" s="166"/>
      <c r="M60" s="60"/>
      <c r="N60" s="60"/>
      <c r="O60" s="60"/>
      <c r="P60" s="60"/>
      <c r="Q60" s="60"/>
      <c r="R60" s="60"/>
      <c r="S60" s="60"/>
      <c r="T60" s="60"/>
    </row>
    <row r="61" spans="1:20" x14ac:dyDescent="0.45">
      <c r="A61" s="162"/>
      <c r="B61" s="163"/>
      <c r="C61" s="163"/>
      <c r="D61" s="164"/>
      <c r="E61" s="165"/>
      <c r="F61" s="163"/>
      <c r="G61" s="163"/>
      <c r="H61" s="163"/>
      <c r="I61" s="163"/>
      <c r="J61" s="163"/>
      <c r="K61" s="163"/>
      <c r="L61" s="166"/>
      <c r="M61" s="60"/>
      <c r="N61" s="60"/>
      <c r="O61" s="60"/>
      <c r="P61" s="60"/>
      <c r="Q61" s="60"/>
      <c r="R61" s="60"/>
      <c r="S61" s="60"/>
      <c r="T61" s="60"/>
    </row>
    <row r="62" spans="1:20" x14ac:dyDescent="0.45">
      <c r="A62" s="162"/>
      <c r="B62" s="163"/>
      <c r="C62" s="163"/>
      <c r="D62" s="164"/>
      <c r="E62" s="165"/>
      <c r="F62" s="163"/>
      <c r="G62" s="163"/>
      <c r="H62" s="163"/>
      <c r="I62" s="163"/>
      <c r="J62" s="163"/>
      <c r="K62" s="163"/>
      <c r="L62" s="166"/>
      <c r="M62" s="60"/>
      <c r="N62" s="60"/>
      <c r="O62" s="60"/>
      <c r="P62" s="60"/>
      <c r="Q62" s="60"/>
      <c r="R62" s="60"/>
      <c r="S62" s="60"/>
      <c r="T62" s="60"/>
    </row>
    <row r="63" spans="1:20" x14ac:dyDescent="0.45">
      <c r="A63" s="162"/>
      <c r="B63" s="163"/>
      <c r="C63" s="163"/>
      <c r="D63" s="164"/>
      <c r="E63" s="165"/>
      <c r="F63" s="163"/>
      <c r="G63" s="163"/>
      <c r="H63" s="163"/>
      <c r="I63" s="163"/>
      <c r="J63" s="163"/>
      <c r="K63" s="163"/>
      <c r="L63" s="166"/>
      <c r="M63" s="60"/>
      <c r="N63" s="60"/>
      <c r="O63" s="60"/>
      <c r="P63" s="60"/>
      <c r="Q63" s="60"/>
      <c r="R63" s="60"/>
      <c r="S63" s="60"/>
      <c r="T63" s="60"/>
    </row>
    <row r="64" spans="1:20" x14ac:dyDescent="0.45">
      <c r="A64" s="162"/>
      <c r="B64" s="163"/>
      <c r="C64" s="163"/>
      <c r="D64" s="164"/>
      <c r="E64" s="165"/>
      <c r="F64" s="163"/>
      <c r="G64" s="163"/>
      <c r="H64" s="163"/>
      <c r="I64" s="163"/>
      <c r="J64" s="163"/>
      <c r="K64" s="163"/>
      <c r="L64" s="166"/>
      <c r="M64" s="60"/>
      <c r="N64" s="60"/>
      <c r="O64" s="60"/>
      <c r="P64" s="60"/>
      <c r="Q64" s="60"/>
      <c r="R64" s="60"/>
      <c r="S64" s="60"/>
      <c r="T64" s="60"/>
    </row>
    <row r="65" spans="1:20" x14ac:dyDescent="0.45">
      <c r="A65" s="162"/>
      <c r="B65" s="163"/>
      <c r="C65" s="163"/>
      <c r="D65" s="164"/>
      <c r="E65" s="165"/>
      <c r="F65" s="163"/>
      <c r="G65" s="163"/>
      <c r="H65" s="163"/>
      <c r="I65" s="163"/>
      <c r="J65" s="163"/>
      <c r="K65" s="163"/>
      <c r="L65" s="166"/>
      <c r="M65" s="60"/>
      <c r="N65" s="60"/>
      <c r="O65" s="60"/>
      <c r="P65" s="60"/>
      <c r="Q65" s="60"/>
      <c r="R65" s="60"/>
      <c r="S65" s="60"/>
      <c r="T65" s="60"/>
    </row>
    <row r="66" spans="1:20" x14ac:dyDescent="0.45">
      <c r="A66" s="162"/>
      <c r="B66" s="163"/>
      <c r="C66" s="163"/>
      <c r="D66" s="164"/>
      <c r="E66" s="165"/>
      <c r="F66" s="163"/>
      <c r="G66" s="163"/>
      <c r="H66" s="163"/>
      <c r="I66" s="163"/>
      <c r="J66" s="163"/>
      <c r="K66" s="163"/>
      <c r="L66" s="166"/>
      <c r="M66" s="60"/>
      <c r="N66" s="60"/>
      <c r="O66" s="60"/>
      <c r="P66" s="60"/>
      <c r="Q66" s="60"/>
      <c r="R66" s="60"/>
      <c r="S66" s="60"/>
      <c r="T66" s="60"/>
    </row>
    <row r="67" spans="1:20" x14ac:dyDescent="0.45">
      <c r="A67" s="162"/>
      <c r="B67" s="163"/>
      <c r="C67" s="163"/>
      <c r="D67" s="164"/>
      <c r="E67" s="165"/>
      <c r="F67" s="163"/>
      <c r="G67" s="163"/>
      <c r="H67" s="163"/>
      <c r="I67" s="163"/>
      <c r="J67" s="163"/>
      <c r="K67" s="163"/>
      <c r="L67" s="166"/>
      <c r="M67" s="60"/>
      <c r="N67" s="60"/>
      <c r="O67" s="60"/>
      <c r="P67" s="60"/>
      <c r="Q67" s="60"/>
      <c r="R67" s="60"/>
      <c r="S67" s="60"/>
      <c r="T67" s="60"/>
    </row>
    <row r="68" spans="1:20" x14ac:dyDescent="0.45">
      <c r="A68" s="162"/>
      <c r="B68" s="163"/>
      <c r="C68" s="163"/>
      <c r="D68" s="164"/>
      <c r="E68" s="165"/>
      <c r="F68" s="163"/>
      <c r="G68" s="163"/>
      <c r="H68" s="163"/>
      <c r="I68" s="163"/>
      <c r="J68" s="163"/>
      <c r="K68" s="163"/>
      <c r="L68" s="166"/>
      <c r="M68" s="60"/>
      <c r="N68" s="60"/>
      <c r="O68" s="60"/>
      <c r="P68" s="60"/>
      <c r="Q68" s="60"/>
      <c r="R68" s="60"/>
      <c r="S68" s="60"/>
      <c r="T68" s="60"/>
    </row>
    <row r="69" spans="1:20" x14ac:dyDescent="0.45">
      <c r="A69" s="162"/>
      <c r="B69" s="163"/>
      <c r="C69" s="163"/>
      <c r="D69" s="164"/>
      <c r="E69" s="165"/>
      <c r="F69" s="163"/>
      <c r="G69" s="163"/>
      <c r="H69" s="163"/>
      <c r="I69" s="163"/>
      <c r="J69" s="163"/>
      <c r="K69" s="163"/>
      <c r="L69" s="166"/>
      <c r="M69" s="60"/>
      <c r="N69" s="60"/>
      <c r="O69" s="60"/>
      <c r="P69" s="60"/>
      <c r="Q69" s="60"/>
      <c r="R69" s="60"/>
      <c r="S69" s="60"/>
      <c r="T69" s="60"/>
    </row>
    <row r="70" spans="1:20" x14ac:dyDescent="0.45">
      <c r="A70" s="162"/>
      <c r="B70" s="163"/>
      <c r="C70" s="163"/>
      <c r="D70" s="164"/>
      <c r="E70" s="165"/>
      <c r="F70" s="163"/>
      <c r="G70" s="163"/>
      <c r="H70" s="163"/>
      <c r="I70" s="163"/>
      <c r="J70" s="163"/>
      <c r="K70" s="163"/>
      <c r="L70" s="166"/>
      <c r="M70" s="60"/>
      <c r="N70" s="60"/>
      <c r="O70" s="60"/>
      <c r="P70" s="60"/>
      <c r="Q70" s="60"/>
      <c r="R70" s="60"/>
      <c r="S70" s="60"/>
      <c r="T70" s="60"/>
    </row>
    <row r="71" spans="1:20" x14ac:dyDescent="0.45">
      <c r="A71" s="162"/>
      <c r="B71" s="163"/>
      <c r="C71" s="163"/>
      <c r="D71" s="164"/>
      <c r="E71" s="165"/>
      <c r="F71" s="163"/>
      <c r="G71" s="163"/>
      <c r="H71" s="163"/>
      <c r="I71" s="163"/>
      <c r="J71" s="163"/>
      <c r="K71" s="163"/>
      <c r="L71" s="166"/>
      <c r="M71" s="60"/>
      <c r="N71" s="60"/>
      <c r="O71" s="60"/>
      <c r="P71" s="60"/>
      <c r="Q71" s="60"/>
      <c r="R71" s="60"/>
      <c r="S71" s="60"/>
      <c r="T71" s="60"/>
    </row>
    <row r="72" spans="1:20" x14ac:dyDescent="0.45">
      <c r="A72" s="162"/>
      <c r="B72" s="163"/>
      <c r="C72" s="163"/>
      <c r="D72" s="164"/>
      <c r="E72" s="165"/>
      <c r="F72" s="163"/>
      <c r="G72" s="163"/>
      <c r="H72" s="163"/>
      <c r="I72" s="163"/>
      <c r="J72" s="163"/>
      <c r="K72" s="163"/>
      <c r="L72" s="166"/>
      <c r="M72" s="60"/>
      <c r="N72" s="60"/>
      <c r="O72" s="60"/>
      <c r="P72" s="60"/>
      <c r="Q72" s="60"/>
      <c r="R72" s="60"/>
      <c r="S72" s="60"/>
      <c r="T72" s="60"/>
    </row>
    <row r="73" spans="1:20" x14ac:dyDescent="0.45">
      <c r="A73" s="162"/>
      <c r="B73" s="163"/>
      <c r="C73" s="163"/>
      <c r="D73" s="164"/>
      <c r="E73" s="165"/>
      <c r="F73" s="163"/>
      <c r="G73" s="163"/>
      <c r="H73" s="163"/>
      <c r="I73" s="163"/>
      <c r="J73" s="163"/>
      <c r="K73" s="163"/>
      <c r="L73" s="166"/>
      <c r="M73" s="60"/>
      <c r="N73" s="60"/>
      <c r="O73" s="60"/>
      <c r="P73" s="60"/>
      <c r="Q73" s="60"/>
      <c r="R73" s="60"/>
      <c r="S73" s="60"/>
      <c r="T73" s="60"/>
    </row>
    <row r="74" spans="1:20" x14ac:dyDescent="0.45">
      <c r="A74" s="162"/>
      <c r="B74" s="163"/>
      <c r="C74" s="163"/>
      <c r="D74" s="164"/>
      <c r="E74" s="165"/>
      <c r="F74" s="163"/>
      <c r="G74" s="163"/>
      <c r="H74" s="163"/>
      <c r="I74" s="163"/>
      <c r="J74" s="163"/>
      <c r="K74" s="163"/>
      <c r="L74" s="166"/>
      <c r="M74" s="60"/>
      <c r="N74" s="60"/>
      <c r="O74" s="60"/>
      <c r="P74" s="60"/>
      <c r="Q74" s="60"/>
      <c r="R74" s="60"/>
      <c r="S74" s="60"/>
      <c r="T74" s="60"/>
    </row>
    <row r="75" spans="1:20" x14ac:dyDescent="0.45">
      <c r="A75" s="162"/>
      <c r="B75" s="163"/>
      <c r="C75" s="163"/>
      <c r="D75" s="164"/>
      <c r="E75" s="165"/>
      <c r="F75" s="163"/>
      <c r="G75" s="163"/>
      <c r="H75" s="163"/>
      <c r="I75" s="163"/>
      <c r="J75" s="163"/>
      <c r="K75" s="163"/>
      <c r="L75" s="166"/>
      <c r="M75" s="60"/>
      <c r="N75" s="60"/>
      <c r="O75" s="60"/>
      <c r="P75" s="60"/>
      <c r="Q75" s="60"/>
      <c r="R75" s="60"/>
      <c r="S75" s="60"/>
      <c r="T75" s="60"/>
    </row>
    <row r="76" spans="1:20" x14ac:dyDescent="0.45">
      <c r="A76" s="162"/>
      <c r="B76" s="163"/>
      <c r="C76" s="163"/>
      <c r="D76" s="164"/>
      <c r="E76" s="165"/>
      <c r="F76" s="163"/>
      <c r="G76" s="163"/>
      <c r="H76" s="163"/>
      <c r="I76" s="163"/>
      <c r="J76" s="163"/>
      <c r="K76" s="163"/>
      <c r="L76" s="166"/>
      <c r="M76" s="60"/>
      <c r="N76" s="60"/>
      <c r="O76" s="60"/>
      <c r="P76" s="60"/>
      <c r="Q76" s="60"/>
      <c r="R76" s="60"/>
      <c r="S76" s="60"/>
      <c r="T76" s="60"/>
    </row>
    <row r="77" spans="1:20" x14ac:dyDescent="0.45">
      <c r="A77" s="162"/>
      <c r="B77" s="163"/>
      <c r="C77" s="163"/>
      <c r="D77" s="164"/>
      <c r="E77" s="165"/>
      <c r="F77" s="163"/>
      <c r="G77" s="163"/>
      <c r="H77" s="163"/>
      <c r="I77" s="163"/>
      <c r="J77" s="163"/>
      <c r="K77" s="163"/>
      <c r="L77" s="166"/>
      <c r="M77" s="60"/>
      <c r="N77" s="60"/>
      <c r="O77" s="60"/>
      <c r="P77" s="60"/>
      <c r="Q77" s="60"/>
      <c r="R77" s="60"/>
      <c r="S77" s="60"/>
      <c r="T77" s="60"/>
    </row>
    <row r="78" spans="1:20" x14ac:dyDescent="0.45">
      <c r="A78" s="162"/>
      <c r="B78" s="163"/>
      <c r="C78" s="163"/>
      <c r="D78" s="164"/>
      <c r="E78" s="165"/>
      <c r="F78" s="163"/>
      <c r="G78" s="163"/>
      <c r="H78" s="163"/>
      <c r="I78" s="163"/>
      <c r="J78" s="163"/>
      <c r="K78" s="163"/>
      <c r="L78" s="166"/>
      <c r="M78" s="60"/>
      <c r="N78" s="60"/>
      <c r="O78" s="60"/>
      <c r="P78" s="60"/>
      <c r="Q78" s="60"/>
      <c r="R78" s="60"/>
      <c r="S78" s="60"/>
      <c r="T78" s="60"/>
    </row>
    <row r="79" spans="1:20" x14ac:dyDescent="0.45">
      <c r="A79" s="162"/>
      <c r="B79" s="163"/>
      <c r="C79" s="163"/>
      <c r="D79" s="164"/>
      <c r="E79" s="165"/>
      <c r="F79" s="163"/>
      <c r="G79" s="163"/>
      <c r="H79" s="163"/>
      <c r="I79" s="163"/>
      <c r="J79" s="163"/>
      <c r="K79" s="163"/>
      <c r="L79" s="166"/>
      <c r="M79" s="60"/>
      <c r="N79" s="60"/>
      <c r="O79" s="60"/>
      <c r="P79" s="60"/>
      <c r="Q79" s="60"/>
      <c r="R79" s="60"/>
      <c r="S79" s="60"/>
      <c r="T79" s="60"/>
    </row>
    <row r="80" spans="1:20" x14ac:dyDescent="0.45">
      <c r="A80" s="162"/>
      <c r="B80" s="163"/>
      <c r="C80" s="163"/>
      <c r="D80" s="164"/>
      <c r="E80" s="165"/>
      <c r="F80" s="163"/>
      <c r="G80" s="163"/>
      <c r="H80" s="163"/>
      <c r="I80" s="163"/>
      <c r="J80" s="163"/>
      <c r="K80" s="163"/>
      <c r="L80" s="166"/>
      <c r="M80" s="60"/>
      <c r="N80" s="60"/>
      <c r="O80" s="60"/>
      <c r="P80" s="60"/>
      <c r="Q80" s="60"/>
      <c r="R80" s="60"/>
      <c r="S80" s="60"/>
      <c r="T80" s="60"/>
    </row>
    <row r="81" spans="1:20" x14ac:dyDescent="0.45">
      <c r="A81" s="162"/>
      <c r="B81" s="163"/>
      <c r="C81" s="163"/>
      <c r="D81" s="164"/>
      <c r="E81" s="165"/>
      <c r="F81" s="163"/>
      <c r="G81" s="163"/>
      <c r="H81" s="163"/>
      <c r="I81" s="163"/>
      <c r="J81" s="163"/>
      <c r="K81" s="163"/>
      <c r="L81" s="166"/>
      <c r="M81" s="60"/>
      <c r="N81" s="60"/>
      <c r="O81" s="60"/>
      <c r="P81" s="60"/>
      <c r="Q81" s="60"/>
      <c r="R81" s="60"/>
      <c r="S81" s="60"/>
      <c r="T81" s="60"/>
    </row>
    <row r="82" spans="1:20" x14ac:dyDescent="0.45">
      <c r="A82" s="162"/>
      <c r="B82" s="163"/>
      <c r="C82" s="163"/>
      <c r="D82" s="164"/>
      <c r="E82" s="165"/>
      <c r="F82" s="163"/>
      <c r="G82" s="163"/>
      <c r="H82" s="163"/>
      <c r="I82" s="163"/>
      <c r="J82" s="163"/>
      <c r="K82" s="163"/>
      <c r="L82" s="166"/>
      <c r="M82" s="60"/>
      <c r="N82" s="60"/>
      <c r="O82" s="60"/>
      <c r="P82" s="60"/>
      <c r="Q82" s="60"/>
      <c r="R82" s="60"/>
      <c r="S82" s="60"/>
      <c r="T82" s="60"/>
    </row>
    <row r="83" spans="1:20" x14ac:dyDescent="0.45">
      <c r="A83" s="162"/>
      <c r="B83" s="163"/>
      <c r="C83" s="163"/>
      <c r="D83" s="164"/>
      <c r="E83" s="165"/>
      <c r="F83" s="163"/>
      <c r="G83" s="163"/>
      <c r="H83" s="163"/>
      <c r="I83" s="163"/>
      <c r="J83" s="163"/>
      <c r="K83" s="163"/>
      <c r="L83" s="166"/>
      <c r="M83" s="60"/>
      <c r="N83" s="60"/>
      <c r="O83" s="60"/>
      <c r="P83" s="60"/>
      <c r="Q83" s="60"/>
      <c r="R83" s="60"/>
      <c r="S83" s="60"/>
      <c r="T83" s="60"/>
    </row>
    <row r="84" spans="1:20" x14ac:dyDescent="0.45">
      <c r="A84" s="162"/>
      <c r="B84" s="163"/>
      <c r="C84" s="163"/>
      <c r="D84" s="164"/>
      <c r="E84" s="165"/>
      <c r="F84" s="163"/>
      <c r="G84" s="163"/>
      <c r="H84" s="163"/>
      <c r="I84" s="163"/>
      <c r="J84" s="163"/>
      <c r="K84" s="163"/>
      <c r="L84" s="166"/>
      <c r="M84" s="60"/>
      <c r="N84" s="60"/>
      <c r="O84" s="60"/>
      <c r="P84" s="60"/>
      <c r="Q84" s="60"/>
      <c r="R84" s="60"/>
      <c r="S84" s="60"/>
      <c r="T84" s="60"/>
    </row>
    <row r="85" spans="1:20" x14ac:dyDescent="0.45">
      <c r="A85" s="162"/>
      <c r="B85" s="163"/>
      <c r="C85" s="163"/>
      <c r="D85" s="164"/>
      <c r="E85" s="165"/>
      <c r="F85" s="163"/>
      <c r="G85" s="163"/>
      <c r="H85" s="163"/>
      <c r="I85" s="163"/>
      <c r="J85" s="163"/>
      <c r="K85" s="163"/>
      <c r="L85" s="166"/>
      <c r="M85" s="60"/>
      <c r="N85" s="60"/>
      <c r="O85" s="60"/>
      <c r="P85" s="60"/>
      <c r="Q85" s="60"/>
      <c r="R85" s="60"/>
      <c r="S85" s="60"/>
      <c r="T85" s="60"/>
    </row>
    <row r="86" spans="1:20" x14ac:dyDescent="0.45">
      <c r="A86" s="162"/>
      <c r="B86" s="163"/>
      <c r="C86" s="163"/>
      <c r="D86" s="164"/>
      <c r="E86" s="165"/>
      <c r="F86" s="163"/>
      <c r="G86" s="163"/>
      <c r="H86" s="163"/>
      <c r="I86" s="163"/>
      <c r="J86" s="163"/>
      <c r="K86" s="163"/>
      <c r="L86" s="166"/>
      <c r="M86" s="60"/>
      <c r="N86" s="60"/>
      <c r="O86" s="60"/>
      <c r="P86" s="60"/>
      <c r="Q86" s="60"/>
      <c r="R86" s="60"/>
      <c r="S86" s="60"/>
      <c r="T86" s="60"/>
    </row>
    <row r="87" spans="1:20" x14ac:dyDescent="0.45">
      <c r="A87" s="162"/>
      <c r="B87" s="163"/>
      <c r="C87" s="163"/>
      <c r="D87" s="164"/>
      <c r="E87" s="165"/>
      <c r="F87" s="163"/>
      <c r="G87" s="163"/>
      <c r="H87" s="163"/>
      <c r="I87" s="163"/>
      <c r="J87" s="163"/>
      <c r="K87" s="163"/>
      <c r="L87" s="166"/>
      <c r="M87" s="60"/>
      <c r="N87" s="60"/>
      <c r="O87" s="60"/>
      <c r="P87" s="60"/>
      <c r="Q87" s="60"/>
      <c r="R87" s="60"/>
      <c r="S87" s="60"/>
      <c r="T87" s="60"/>
    </row>
    <row r="88" spans="1:20" x14ac:dyDescent="0.45">
      <c r="A88" s="162"/>
      <c r="B88" s="163"/>
      <c r="C88" s="163"/>
      <c r="D88" s="164"/>
      <c r="E88" s="165"/>
      <c r="F88" s="163"/>
      <c r="G88" s="163"/>
      <c r="H88" s="163"/>
      <c r="I88" s="163"/>
      <c r="J88" s="163"/>
      <c r="K88" s="163"/>
      <c r="L88" s="166"/>
      <c r="M88" s="60"/>
      <c r="N88" s="60"/>
      <c r="O88" s="60"/>
      <c r="P88" s="60"/>
      <c r="Q88" s="60"/>
      <c r="R88" s="60"/>
      <c r="S88" s="60"/>
      <c r="T88" s="60"/>
    </row>
    <row r="89" spans="1:20" x14ac:dyDescent="0.45">
      <c r="A89" s="162"/>
      <c r="B89" s="163"/>
      <c r="C89" s="163"/>
      <c r="D89" s="164"/>
      <c r="E89" s="165"/>
      <c r="F89" s="163"/>
      <c r="G89" s="163"/>
      <c r="H89" s="163"/>
      <c r="I89" s="163"/>
      <c r="J89" s="163"/>
      <c r="K89" s="163"/>
      <c r="L89" s="166"/>
      <c r="M89" s="60"/>
      <c r="N89" s="60"/>
      <c r="O89" s="60"/>
      <c r="P89" s="60"/>
      <c r="Q89" s="60"/>
      <c r="R89" s="60"/>
      <c r="S89" s="60"/>
      <c r="T89" s="60"/>
    </row>
    <row r="90" spans="1:20" x14ac:dyDescent="0.45">
      <c r="A90" s="162"/>
      <c r="B90" s="163"/>
      <c r="C90" s="163"/>
      <c r="D90" s="164"/>
      <c r="E90" s="165"/>
      <c r="F90" s="163"/>
      <c r="G90" s="163"/>
      <c r="H90" s="163"/>
      <c r="I90" s="163"/>
      <c r="J90" s="163"/>
      <c r="K90" s="163"/>
      <c r="L90" s="166"/>
      <c r="M90" s="60"/>
      <c r="N90" s="60"/>
      <c r="O90" s="60"/>
      <c r="P90" s="60"/>
      <c r="Q90" s="60"/>
      <c r="R90" s="60"/>
      <c r="S90" s="60"/>
      <c r="T90" s="60"/>
    </row>
    <row r="91" spans="1:20" x14ac:dyDescent="0.45">
      <c r="A91" s="162"/>
      <c r="B91" s="163"/>
      <c r="C91" s="163"/>
      <c r="D91" s="164"/>
      <c r="E91" s="165"/>
      <c r="F91" s="163"/>
      <c r="G91" s="163"/>
      <c r="H91" s="163"/>
      <c r="I91" s="163"/>
      <c r="J91" s="163"/>
      <c r="K91" s="163"/>
      <c r="L91" s="166"/>
      <c r="M91" s="60"/>
      <c r="N91" s="60"/>
      <c r="O91" s="60"/>
      <c r="P91" s="60"/>
      <c r="Q91" s="60"/>
      <c r="R91" s="60"/>
      <c r="S91" s="60"/>
      <c r="T91" s="60"/>
    </row>
    <row r="92" spans="1:20" x14ac:dyDescent="0.45">
      <c r="A92" s="162"/>
      <c r="B92" s="163"/>
      <c r="C92" s="163"/>
      <c r="D92" s="164"/>
      <c r="E92" s="165"/>
      <c r="F92" s="163"/>
      <c r="G92" s="163"/>
      <c r="H92" s="163"/>
      <c r="I92" s="163"/>
      <c r="J92" s="163"/>
      <c r="K92" s="163"/>
      <c r="L92" s="166"/>
      <c r="M92" s="60"/>
      <c r="N92" s="60"/>
      <c r="O92" s="60"/>
      <c r="P92" s="60"/>
      <c r="Q92" s="60"/>
      <c r="R92" s="60"/>
      <c r="S92" s="60"/>
      <c r="T92" s="60"/>
    </row>
    <row r="93" spans="1:20" x14ac:dyDescent="0.45">
      <c r="A93" s="162"/>
      <c r="B93" s="163"/>
      <c r="C93" s="163"/>
      <c r="D93" s="164"/>
      <c r="E93" s="165"/>
      <c r="F93" s="163"/>
      <c r="G93" s="163"/>
      <c r="H93" s="163"/>
      <c r="I93" s="163"/>
      <c r="J93" s="163"/>
      <c r="K93" s="163"/>
      <c r="L93" s="166"/>
      <c r="M93" s="60"/>
      <c r="N93" s="60"/>
      <c r="O93" s="60"/>
      <c r="P93" s="60"/>
      <c r="Q93" s="60"/>
      <c r="R93" s="60"/>
      <c r="S93" s="60"/>
      <c r="T93" s="60"/>
    </row>
    <row r="94" spans="1:20" x14ac:dyDescent="0.45">
      <c r="A94" s="162"/>
      <c r="B94" s="163"/>
      <c r="C94" s="163"/>
      <c r="D94" s="164"/>
      <c r="E94" s="165"/>
      <c r="F94" s="163"/>
      <c r="G94" s="163"/>
      <c r="H94" s="163"/>
      <c r="I94" s="163"/>
      <c r="J94" s="163"/>
      <c r="K94" s="163"/>
      <c r="L94" s="166"/>
      <c r="M94" s="60"/>
      <c r="N94" s="60"/>
      <c r="O94" s="60"/>
      <c r="P94" s="60"/>
      <c r="Q94" s="60"/>
      <c r="R94" s="60"/>
      <c r="S94" s="60"/>
      <c r="T94" s="60"/>
    </row>
    <row r="95" spans="1:20" x14ac:dyDescent="0.45">
      <c r="A95" s="162"/>
      <c r="B95" s="163"/>
      <c r="C95" s="163"/>
      <c r="D95" s="164"/>
      <c r="E95" s="165"/>
      <c r="F95" s="163"/>
      <c r="G95" s="163"/>
      <c r="H95" s="163"/>
      <c r="I95" s="163"/>
      <c r="J95" s="163"/>
      <c r="K95" s="163"/>
      <c r="L95" s="166"/>
      <c r="M95" s="60"/>
      <c r="N95" s="60"/>
      <c r="O95" s="60"/>
      <c r="P95" s="60"/>
      <c r="Q95" s="60"/>
      <c r="R95" s="60"/>
      <c r="S95" s="60"/>
      <c r="T95" s="60"/>
    </row>
    <row r="96" spans="1:20" x14ac:dyDescent="0.45">
      <c r="A96" s="162"/>
      <c r="B96" s="163"/>
      <c r="C96" s="163"/>
      <c r="D96" s="164"/>
      <c r="E96" s="165"/>
      <c r="F96" s="163"/>
      <c r="G96" s="163"/>
      <c r="H96" s="163"/>
      <c r="I96" s="163"/>
      <c r="J96" s="163"/>
      <c r="K96" s="163"/>
      <c r="L96" s="166"/>
      <c r="M96" s="60"/>
      <c r="N96" s="60"/>
      <c r="O96" s="60"/>
      <c r="P96" s="60"/>
      <c r="Q96" s="60"/>
      <c r="R96" s="60"/>
      <c r="S96" s="60"/>
      <c r="T96" s="60"/>
    </row>
    <row r="97" spans="1:20" x14ac:dyDescent="0.45">
      <c r="A97" s="162"/>
      <c r="B97" s="163"/>
      <c r="C97" s="163"/>
      <c r="D97" s="164"/>
      <c r="E97" s="165"/>
      <c r="F97" s="163"/>
      <c r="G97" s="163"/>
      <c r="H97" s="163"/>
      <c r="I97" s="163"/>
      <c r="J97" s="163"/>
      <c r="K97" s="163"/>
      <c r="L97" s="166"/>
      <c r="M97" s="60"/>
      <c r="N97" s="60"/>
      <c r="O97" s="60"/>
      <c r="P97" s="60"/>
      <c r="Q97" s="60"/>
      <c r="R97" s="60"/>
      <c r="S97" s="60"/>
      <c r="T97" s="60"/>
    </row>
    <row r="98" spans="1:20" x14ac:dyDescent="0.45">
      <c r="A98" s="162"/>
      <c r="B98" s="163"/>
      <c r="C98" s="163"/>
      <c r="D98" s="164"/>
      <c r="E98" s="165"/>
      <c r="F98" s="163"/>
      <c r="G98" s="163"/>
      <c r="H98" s="163"/>
      <c r="I98" s="163"/>
      <c r="J98" s="163"/>
      <c r="K98" s="163"/>
      <c r="L98" s="166"/>
      <c r="M98" s="60"/>
      <c r="N98" s="60"/>
      <c r="O98" s="60"/>
      <c r="P98" s="60"/>
      <c r="Q98" s="60"/>
      <c r="R98" s="60"/>
      <c r="S98" s="60"/>
      <c r="T98" s="60"/>
    </row>
    <row r="99" spans="1:20" x14ac:dyDescent="0.45">
      <c r="A99" s="162"/>
      <c r="B99" s="163"/>
      <c r="C99" s="163"/>
      <c r="D99" s="164"/>
      <c r="E99" s="165"/>
      <c r="F99" s="163"/>
      <c r="G99" s="163"/>
      <c r="H99" s="163"/>
      <c r="I99" s="163"/>
      <c r="J99" s="163"/>
      <c r="K99" s="163"/>
      <c r="L99" s="166"/>
      <c r="M99" s="60"/>
      <c r="N99" s="60"/>
      <c r="O99" s="60"/>
      <c r="P99" s="60"/>
      <c r="Q99" s="60"/>
      <c r="R99" s="60"/>
      <c r="S99" s="60"/>
      <c r="T99" s="60"/>
    </row>
    <row r="100" spans="1:20" x14ac:dyDescent="0.45">
      <c r="A100" s="162"/>
      <c r="B100" s="163"/>
      <c r="C100" s="163"/>
      <c r="D100" s="164"/>
      <c r="E100" s="165"/>
      <c r="F100" s="163"/>
      <c r="G100" s="163"/>
      <c r="H100" s="163"/>
      <c r="I100" s="163"/>
      <c r="J100" s="163"/>
      <c r="K100" s="163"/>
      <c r="L100" s="166"/>
      <c r="M100" s="60"/>
      <c r="N100" s="60"/>
      <c r="O100" s="60"/>
      <c r="P100" s="60"/>
      <c r="Q100" s="60"/>
      <c r="R100" s="60"/>
      <c r="S100" s="60"/>
      <c r="T100" s="60"/>
    </row>
    <row r="101" spans="1:20" x14ac:dyDescent="0.45">
      <c r="A101" s="162"/>
      <c r="B101" s="163"/>
      <c r="C101" s="163"/>
      <c r="D101" s="164"/>
      <c r="E101" s="165"/>
      <c r="F101" s="163"/>
      <c r="G101" s="163"/>
      <c r="H101" s="163"/>
      <c r="I101" s="163"/>
      <c r="J101" s="163"/>
      <c r="K101" s="163"/>
      <c r="L101" s="166"/>
      <c r="M101" s="60"/>
      <c r="N101" s="60"/>
      <c r="O101" s="60"/>
      <c r="P101" s="60"/>
      <c r="Q101" s="60"/>
      <c r="R101" s="60"/>
      <c r="S101" s="60"/>
      <c r="T101" s="60"/>
    </row>
    <row r="102" spans="1:20" x14ac:dyDescent="0.45">
      <c r="A102" s="162"/>
      <c r="B102" s="163"/>
      <c r="C102" s="163"/>
      <c r="D102" s="164"/>
      <c r="E102" s="165"/>
      <c r="F102" s="163"/>
      <c r="G102" s="163"/>
      <c r="H102" s="163"/>
      <c r="I102" s="163"/>
      <c r="J102" s="163"/>
      <c r="K102" s="163"/>
      <c r="L102" s="166"/>
      <c r="M102" s="60"/>
      <c r="N102" s="60"/>
      <c r="O102" s="60"/>
      <c r="P102" s="60"/>
      <c r="Q102" s="60"/>
      <c r="R102" s="60"/>
      <c r="S102" s="60"/>
      <c r="T102" s="60"/>
    </row>
    <row r="103" spans="1:20" x14ac:dyDescent="0.45">
      <c r="A103" s="162"/>
      <c r="B103" s="163"/>
      <c r="C103" s="163"/>
      <c r="D103" s="164"/>
      <c r="E103" s="165"/>
      <c r="F103" s="163"/>
      <c r="G103" s="163"/>
      <c r="H103" s="163"/>
      <c r="I103" s="163"/>
      <c r="J103" s="163"/>
      <c r="K103" s="163"/>
      <c r="L103" s="166"/>
      <c r="M103" s="60"/>
      <c r="N103" s="60"/>
      <c r="O103" s="60"/>
      <c r="P103" s="60"/>
      <c r="Q103" s="60"/>
      <c r="R103" s="60"/>
      <c r="S103" s="60"/>
      <c r="T103" s="60"/>
    </row>
    <row r="104" spans="1:20" x14ac:dyDescent="0.45">
      <c r="A104" s="162"/>
      <c r="B104" s="163"/>
      <c r="C104" s="163"/>
      <c r="D104" s="164"/>
      <c r="E104" s="165"/>
      <c r="F104" s="163"/>
      <c r="G104" s="163"/>
      <c r="H104" s="163"/>
      <c r="I104" s="163"/>
      <c r="J104" s="163"/>
      <c r="K104" s="163"/>
      <c r="L104" s="166"/>
      <c r="M104" s="60"/>
      <c r="N104" s="60"/>
      <c r="O104" s="60"/>
      <c r="P104" s="60"/>
      <c r="Q104" s="60"/>
      <c r="R104" s="60"/>
      <c r="S104" s="60"/>
      <c r="T104" s="60"/>
    </row>
    <row r="105" spans="1:20" x14ac:dyDescent="0.45">
      <c r="A105" s="162"/>
      <c r="B105" s="163"/>
      <c r="C105" s="163"/>
      <c r="D105" s="164"/>
      <c r="E105" s="165"/>
      <c r="F105" s="163"/>
      <c r="G105" s="163"/>
      <c r="H105" s="163"/>
      <c r="I105" s="163"/>
      <c r="J105" s="163"/>
      <c r="K105" s="163"/>
      <c r="L105" s="166"/>
      <c r="M105" s="60"/>
      <c r="N105" s="60"/>
      <c r="O105" s="60"/>
      <c r="P105" s="60"/>
      <c r="Q105" s="60"/>
      <c r="R105" s="60"/>
      <c r="S105" s="60"/>
      <c r="T105" s="60"/>
    </row>
    <row r="106" spans="1:20" x14ac:dyDescent="0.45">
      <c r="A106" s="162"/>
      <c r="B106" s="163"/>
      <c r="C106" s="163"/>
      <c r="D106" s="164"/>
      <c r="E106" s="165"/>
      <c r="F106" s="163"/>
      <c r="G106" s="163"/>
      <c r="H106" s="163"/>
      <c r="I106" s="163"/>
      <c r="J106" s="163"/>
      <c r="K106" s="163"/>
      <c r="L106" s="166"/>
      <c r="M106" s="60"/>
      <c r="N106" s="60"/>
      <c r="O106" s="60"/>
      <c r="P106" s="60"/>
      <c r="Q106" s="60"/>
      <c r="R106" s="60"/>
      <c r="S106" s="60"/>
      <c r="T106" s="60"/>
    </row>
    <row r="107" spans="1:20" x14ac:dyDescent="0.45">
      <c r="A107" s="162"/>
      <c r="B107" s="163"/>
      <c r="C107" s="163"/>
      <c r="D107" s="164"/>
      <c r="E107" s="165"/>
      <c r="F107" s="163"/>
      <c r="G107" s="163"/>
      <c r="H107" s="163"/>
      <c r="I107" s="163"/>
      <c r="J107" s="163"/>
      <c r="K107" s="163"/>
      <c r="L107" s="166"/>
      <c r="M107" s="60"/>
      <c r="N107" s="60"/>
      <c r="O107" s="60"/>
      <c r="P107" s="60"/>
      <c r="Q107" s="60"/>
      <c r="R107" s="60"/>
      <c r="S107" s="60"/>
      <c r="T107" s="60"/>
    </row>
    <row r="108" spans="1:20" x14ac:dyDescent="0.45">
      <c r="A108" s="162"/>
      <c r="B108" s="163"/>
      <c r="C108" s="163"/>
      <c r="D108" s="164"/>
      <c r="E108" s="165"/>
      <c r="F108" s="163"/>
      <c r="G108" s="163"/>
      <c r="H108" s="163"/>
      <c r="I108" s="163"/>
      <c r="J108" s="163"/>
      <c r="K108" s="163"/>
      <c r="L108" s="166"/>
      <c r="M108" s="60"/>
      <c r="N108" s="60"/>
      <c r="O108" s="60"/>
      <c r="P108" s="60"/>
      <c r="Q108" s="60"/>
      <c r="R108" s="60"/>
      <c r="S108" s="60"/>
      <c r="T108" s="60"/>
    </row>
    <row r="109" spans="1:20" x14ac:dyDescent="0.45">
      <c r="A109" s="162"/>
      <c r="B109" s="163"/>
      <c r="C109" s="163"/>
      <c r="D109" s="164"/>
      <c r="E109" s="165"/>
      <c r="F109" s="163"/>
      <c r="G109" s="163"/>
      <c r="H109" s="163"/>
      <c r="I109" s="163"/>
      <c r="J109" s="163"/>
      <c r="K109" s="163"/>
      <c r="L109" s="166"/>
      <c r="M109" s="60"/>
      <c r="N109" s="60"/>
      <c r="O109" s="60"/>
      <c r="P109" s="60"/>
      <c r="Q109" s="60"/>
      <c r="R109" s="60"/>
      <c r="S109" s="60"/>
      <c r="T109" s="60"/>
    </row>
    <row r="110" spans="1:20" x14ac:dyDescent="0.45">
      <c r="A110" s="162"/>
      <c r="B110" s="163"/>
      <c r="C110" s="163"/>
      <c r="D110" s="164"/>
      <c r="E110" s="165"/>
      <c r="F110" s="163"/>
      <c r="G110" s="163"/>
      <c r="H110" s="163"/>
      <c r="I110" s="163"/>
      <c r="J110" s="163"/>
      <c r="K110" s="163"/>
      <c r="L110" s="166"/>
      <c r="M110" s="60"/>
      <c r="N110" s="60"/>
      <c r="O110" s="60"/>
      <c r="P110" s="60"/>
      <c r="Q110" s="60"/>
      <c r="R110" s="60"/>
      <c r="S110" s="60"/>
      <c r="T110" s="60"/>
    </row>
    <row r="111" spans="1:20" x14ac:dyDescent="0.45">
      <c r="A111" s="162"/>
      <c r="B111" s="163"/>
      <c r="C111" s="163"/>
      <c r="D111" s="164"/>
      <c r="E111" s="165"/>
      <c r="F111" s="163"/>
      <c r="G111" s="163"/>
      <c r="H111" s="163"/>
      <c r="I111" s="163"/>
      <c r="J111" s="163"/>
      <c r="K111" s="163"/>
      <c r="L111" s="166"/>
      <c r="M111" s="60"/>
      <c r="N111" s="60"/>
      <c r="O111" s="60"/>
      <c r="P111" s="60"/>
      <c r="Q111" s="60"/>
      <c r="R111" s="60"/>
      <c r="S111" s="60"/>
      <c r="T111" s="60"/>
    </row>
    <row r="112" spans="1:20" x14ac:dyDescent="0.45">
      <c r="A112" s="162"/>
      <c r="B112" s="163"/>
      <c r="C112" s="163"/>
      <c r="D112" s="164"/>
      <c r="E112" s="165"/>
      <c r="F112" s="163"/>
      <c r="G112" s="163"/>
      <c r="H112" s="163"/>
      <c r="I112" s="163"/>
      <c r="J112" s="163"/>
      <c r="K112" s="163"/>
      <c r="L112" s="166"/>
      <c r="M112" s="60"/>
      <c r="N112" s="60"/>
      <c r="O112" s="60"/>
      <c r="P112" s="60"/>
      <c r="Q112" s="60"/>
      <c r="R112" s="60"/>
      <c r="S112" s="60"/>
      <c r="T112" s="60"/>
    </row>
    <row r="113" spans="1:20" x14ac:dyDescent="0.45">
      <c r="A113" s="162"/>
      <c r="B113" s="163"/>
      <c r="C113" s="163"/>
      <c r="D113" s="164"/>
      <c r="E113" s="165"/>
      <c r="F113" s="163"/>
      <c r="G113" s="163"/>
      <c r="H113" s="163"/>
      <c r="I113" s="163"/>
      <c r="J113" s="163"/>
      <c r="K113" s="163"/>
      <c r="L113" s="166"/>
      <c r="M113" s="60"/>
      <c r="N113" s="60"/>
      <c r="O113" s="60"/>
      <c r="P113" s="60"/>
      <c r="Q113" s="60"/>
      <c r="R113" s="60"/>
      <c r="S113" s="60"/>
      <c r="T113" s="60"/>
    </row>
    <row r="114" spans="1:20" x14ac:dyDescent="0.45">
      <c r="A114" s="162"/>
      <c r="B114" s="163"/>
      <c r="C114" s="163"/>
      <c r="D114" s="164"/>
      <c r="E114" s="165"/>
      <c r="F114" s="163"/>
      <c r="G114" s="163"/>
      <c r="H114" s="163"/>
      <c r="I114" s="163"/>
      <c r="J114" s="163"/>
      <c r="K114" s="163"/>
      <c r="L114" s="166"/>
      <c r="M114" s="60"/>
      <c r="N114" s="60"/>
      <c r="O114" s="60"/>
      <c r="P114" s="60"/>
      <c r="Q114" s="60"/>
      <c r="R114" s="60"/>
      <c r="S114" s="60"/>
      <c r="T114" s="60"/>
    </row>
    <row r="115" spans="1:20" x14ac:dyDescent="0.45">
      <c r="A115" s="162"/>
      <c r="B115" s="163"/>
      <c r="C115" s="163"/>
      <c r="D115" s="164"/>
      <c r="E115" s="165"/>
      <c r="F115" s="163"/>
      <c r="G115" s="163"/>
      <c r="H115" s="163"/>
      <c r="I115" s="163"/>
      <c r="J115" s="163"/>
      <c r="K115" s="163"/>
      <c r="L115" s="166"/>
      <c r="M115" s="60"/>
      <c r="N115" s="60"/>
      <c r="O115" s="60"/>
      <c r="P115" s="60"/>
      <c r="Q115" s="60"/>
      <c r="R115" s="60"/>
      <c r="S115" s="60"/>
      <c r="T115" s="60"/>
    </row>
    <row r="116" spans="1:20" x14ac:dyDescent="0.45">
      <c r="A116" s="162"/>
      <c r="B116" s="163"/>
      <c r="C116" s="163"/>
      <c r="D116" s="164"/>
      <c r="E116" s="165"/>
      <c r="F116" s="163"/>
      <c r="G116" s="163"/>
      <c r="H116" s="163"/>
      <c r="I116" s="163"/>
      <c r="J116" s="163"/>
      <c r="K116" s="163"/>
      <c r="L116" s="166"/>
      <c r="M116" s="60"/>
      <c r="N116" s="60"/>
      <c r="O116" s="60"/>
      <c r="P116" s="60"/>
      <c r="Q116" s="60"/>
      <c r="R116" s="60"/>
      <c r="S116" s="60"/>
      <c r="T116" s="60"/>
    </row>
    <row r="117" spans="1:20" x14ac:dyDescent="0.45">
      <c r="A117" s="162"/>
      <c r="B117" s="163"/>
      <c r="C117" s="163"/>
      <c r="D117" s="164"/>
      <c r="E117" s="165"/>
      <c r="F117" s="163"/>
      <c r="G117" s="163"/>
      <c r="H117" s="163"/>
      <c r="I117" s="163"/>
      <c r="J117" s="163"/>
      <c r="K117" s="163"/>
      <c r="L117" s="166"/>
      <c r="M117" s="60"/>
      <c r="N117" s="60"/>
      <c r="O117" s="60"/>
      <c r="P117" s="60"/>
      <c r="Q117" s="60"/>
      <c r="R117" s="60"/>
      <c r="S117" s="60"/>
      <c r="T117" s="60"/>
    </row>
    <row r="118" spans="1:20" x14ac:dyDescent="0.45">
      <c r="A118" s="162"/>
      <c r="B118" s="163"/>
      <c r="C118" s="163"/>
      <c r="D118" s="164"/>
      <c r="E118" s="165"/>
      <c r="F118" s="163"/>
      <c r="G118" s="163"/>
      <c r="H118" s="163"/>
      <c r="I118" s="163"/>
      <c r="J118" s="163"/>
      <c r="K118" s="163"/>
      <c r="L118" s="166"/>
      <c r="M118" s="60"/>
      <c r="N118" s="60"/>
      <c r="O118" s="60"/>
      <c r="P118" s="60"/>
      <c r="Q118" s="60"/>
      <c r="R118" s="60"/>
      <c r="S118" s="60"/>
      <c r="T118" s="60"/>
    </row>
    <row r="119" spans="1:20" x14ac:dyDescent="0.45">
      <c r="A119" s="162"/>
      <c r="B119" s="163"/>
      <c r="C119" s="163"/>
      <c r="D119" s="164"/>
      <c r="E119" s="165"/>
      <c r="F119" s="163"/>
      <c r="G119" s="163"/>
      <c r="H119" s="163"/>
      <c r="I119" s="163"/>
      <c r="J119" s="163"/>
      <c r="K119" s="163"/>
      <c r="L119" s="166"/>
      <c r="M119" s="60"/>
      <c r="N119" s="60"/>
      <c r="O119" s="60"/>
      <c r="P119" s="60"/>
      <c r="Q119" s="60"/>
      <c r="R119" s="60"/>
      <c r="S119" s="60"/>
      <c r="T119" s="60"/>
    </row>
    <row r="120" spans="1:20" x14ac:dyDescent="0.45">
      <c r="A120" s="162"/>
      <c r="B120" s="163"/>
      <c r="C120" s="163"/>
      <c r="D120" s="164"/>
      <c r="E120" s="165"/>
      <c r="F120" s="163"/>
      <c r="G120" s="163"/>
      <c r="H120" s="163"/>
      <c r="I120" s="163"/>
      <c r="J120" s="163"/>
      <c r="K120" s="163"/>
      <c r="L120" s="166"/>
      <c r="M120" s="60"/>
      <c r="N120" s="60"/>
      <c r="O120" s="60"/>
      <c r="P120" s="60"/>
      <c r="Q120" s="60"/>
      <c r="R120" s="60"/>
      <c r="S120" s="60"/>
      <c r="T120" s="60"/>
    </row>
    <row r="121" spans="1:20" x14ac:dyDescent="0.45">
      <c r="A121" s="162"/>
      <c r="B121" s="163"/>
      <c r="C121" s="163"/>
      <c r="D121" s="164"/>
      <c r="E121" s="165"/>
      <c r="F121" s="163"/>
      <c r="G121" s="163"/>
      <c r="H121" s="163"/>
      <c r="I121" s="163"/>
      <c r="J121" s="163"/>
      <c r="K121" s="163"/>
      <c r="L121" s="166"/>
      <c r="M121" s="60"/>
      <c r="N121" s="60"/>
      <c r="O121" s="60"/>
      <c r="P121" s="60"/>
      <c r="Q121" s="60"/>
      <c r="R121" s="60"/>
      <c r="S121" s="60"/>
      <c r="T121" s="60"/>
    </row>
    <row r="122" spans="1:20" x14ac:dyDescent="0.45">
      <c r="A122" s="162"/>
      <c r="B122" s="163"/>
      <c r="C122" s="163"/>
      <c r="D122" s="164"/>
      <c r="E122" s="165"/>
      <c r="F122" s="163"/>
      <c r="G122" s="163"/>
      <c r="H122" s="163"/>
      <c r="I122" s="163"/>
      <c r="J122" s="163"/>
      <c r="K122" s="163"/>
      <c r="L122" s="166"/>
      <c r="M122" s="60"/>
      <c r="N122" s="60"/>
      <c r="O122" s="60"/>
      <c r="P122" s="60"/>
      <c r="Q122" s="60"/>
      <c r="R122" s="60"/>
      <c r="S122" s="60"/>
      <c r="T122" s="60"/>
    </row>
    <row r="123" spans="1:20" x14ac:dyDescent="0.45">
      <c r="A123" s="162"/>
      <c r="B123" s="163"/>
      <c r="C123" s="163"/>
      <c r="D123" s="164"/>
      <c r="E123" s="165"/>
      <c r="F123" s="163"/>
      <c r="G123" s="163"/>
      <c r="H123" s="163"/>
      <c r="I123" s="163"/>
      <c r="J123" s="163"/>
      <c r="K123" s="163"/>
      <c r="L123" s="166"/>
      <c r="M123" s="60"/>
      <c r="N123" s="60"/>
      <c r="O123" s="60"/>
      <c r="P123" s="60"/>
      <c r="Q123" s="60"/>
      <c r="R123" s="60"/>
      <c r="S123" s="60"/>
      <c r="T123" s="60"/>
    </row>
    <row r="124" spans="1:20" x14ac:dyDescent="0.45">
      <c r="A124" s="162"/>
      <c r="B124" s="163"/>
      <c r="C124" s="163"/>
      <c r="D124" s="164"/>
      <c r="E124" s="165"/>
      <c r="F124" s="163"/>
      <c r="G124" s="163"/>
      <c r="H124" s="163"/>
      <c r="I124" s="163"/>
      <c r="J124" s="163"/>
      <c r="K124" s="163"/>
      <c r="L124" s="166"/>
      <c r="M124" s="60"/>
      <c r="N124" s="60"/>
      <c r="O124" s="60"/>
      <c r="P124" s="60"/>
      <c r="Q124" s="60"/>
      <c r="R124" s="60"/>
      <c r="S124" s="60"/>
      <c r="T124" s="60"/>
    </row>
    <row r="125" spans="1:20" x14ac:dyDescent="0.45">
      <c r="A125" s="162"/>
      <c r="B125" s="163"/>
      <c r="C125" s="163"/>
      <c r="D125" s="164"/>
      <c r="E125" s="165"/>
      <c r="F125" s="163"/>
      <c r="G125" s="163"/>
      <c r="H125" s="163"/>
      <c r="I125" s="163"/>
      <c r="J125" s="163"/>
      <c r="K125" s="163"/>
      <c r="L125" s="166"/>
      <c r="M125" s="60"/>
      <c r="N125" s="60"/>
      <c r="O125" s="60"/>
      <c r="P125" s="60"/>
      <c r="Q125" s="60"/>
      <c r="R125" s="60"/>
      <c r="S125" s="60"/>
      <c r="T125" s="60"/>
    </row>
    <row r="126" spans="1:20" x14ac:dyDescent="0.45">
      <c r="A126" s="162"/>
      <c r="B126" s="163"/>
      <c r="C126" s="163"/>
      <c r="D126" s="164"/>
      <c r="E126" s="165"/>
      <c r="F126" s="163"/>
      <c r="G126" s="163"/>
      <c r="H126" s="163"/>
      <c r="I126" s="163"/>
      <c r="J126" s="163"/>
      <c r="K126" s="163"/>
      <c r="L126" s="166"/>
      <c r="M126" s="60"/>
      <c r="N126" s="60"/>
      <c r="O126" s="60"/>
      <c r="P126" s="60"/>
      <c r="Q126" s="60"/>
      <c r="R126" s="60"/>
      <c r="S126" s="60"/>
      <c r="T126" s="60"/>
    </row>
    <row r="127" spans="1:20" x14ac:dyDescent="0.45">
      <c r="A127" s="162"/>
      <c r="B127" s="163"/>
      <c r="C127" s="163"/>
      <c r="D127" s="164"/>
      <c r="E127" s="165"/>
      <c r="F127" s="163"/>
      <c r="G127" s="163"/>
      <c r="H127" s="163"/>
      <c r="I127" s="163"/>
      <c r="J127" s="163"/>
      <c r="K127" s="163"/>
      <c r="L127" s="166"/>
      <c r="M127" s="60"/>
      <c r="N127" s="60"/>
      <c r="O127" s="60"/>
      <c r="P127" s="60"/>
      <c r="Q127" s="60"/>
      <c r="R127" s="60"/>
      <c r="S127" s="60"/>
      <c r="T127" s="60"/>
    </row>
    <row r="128" spans="1:20" x14ac:dyDescent="0.45">
      <c r="A128" s="162"/>
      <c r="B128" s="163"/>
      <c r="C128" s="163"/>
      <c r="D128" s="164"/>
      <c r="E128" s="165"/>
      <c r="F128" s="163"/>
      <c r="G128" s="163"/>
      <c r="H128" s="163"/>
      <c r="I128" s="163"/>
      <c r="J128" s="163"/>
      <c r="K128" s="163"/>
      <c r="L128" s="166"/>
      <c r="M128" s="60"/>
      <c r="N128" s="60"/>
      <c r="O128" s="60"/>
      <c r="P128" s="60"/>
      <c r="Q128" s="60"/>
      <c r="R128" s="60"/>
      <c r="S128" s="60"/>
      <c r="T128" s="60"/>
    </row>
    <row r="129" spans="1:20" x14ac:dyDescent="0.45">
      <c r="A129" s="162"/>
      <c r="B129" s="163"/>
      <c r="C129" s="163"/>
      <c r="D129" s="164"/>
      <c r="E129" s="165"/>
      <c r="F129" s="163"/>
      <c r="G129" s="163"/>
      <c r="H129" s="163"/>
      <c r="I129" s="163"/>
      <c r="J129" s="163"/>
      <c r="K129" s="163"/>
      <c r="L129" s="166"/>
      <c r="M129" s="60"/>
      <c r="N129" s="60"/>
      <c r="O129" s="60"/>
      <c r="P129" s="60"/>
      <c r="Q129" s="60"/>
      <c r="R129" s="60"/>
      <c r="S129" s="60"/>
      <c r="T129" s="60"/>
    </row>
    <row r="130" spans="1:20" x14ac:dyDescent="0.45">
      <c r="A130" s="162"/>
      <c r="B130" s="163"/>
      <c r="C130" s="163"/>
      <c r="D130" s="164"/>
      <c r="E130" s="165"/>
      <c r="F130" s="163"/>
      <c r="G130" s="163"/>
      <c r="H130" s="163"/>
      <c r="I130" s="163"/>
      <c r="J130" s="163"/>
      <c r="K130" s="163"/>
      <c r="L130" s="166"/>
      <c r="M130" s="60"/>
      <c r="N130" s="60"/>
      <c r="O130" s="60"/>
      <c r="P130" s="60"/>
      <c r="Q130" s="60"/>
      <c r="R130" s="60"/>
      <c r="S130" s="60"/>
      <c r="T130" s="60"/>
    </row>
    <row r="131" spans="1:20" x14ac:dyDescent="0.45">
      <c r="A131" s="162"/>
      <c r="B131" s="163"/>
      <c r="C131" s="163"/>
      <c r="D131" s="164"/>
      <c r="E131" s="165"/>
      <c r="F131" s="163"/>
      <c r="G131" s="163"/>
      <c r="H131" s="163"/>
      <c r="I131" s="163"/>
      <c r="J131" s="163"/>
      <c r="K131" s="163"/>
      <c r="L131" s="166"/>
      <c r="M131" s="60"/>
      <c r="N131" s="60"/>
      <c r="O131" s="60"/>
      <c r="P131" s="60"/>
      <c r="Q131" s="60"/>
      <c r="R131" s="60"/>
      <c r="S131" s="60"/>
      <c r="T131" s="60"/>
    </row>
    <row r="132" spans="1:20" x14ac:dyDescent="0.45">
      <c r="A132" s="162"/>
      <c r="B132" s="163"/>
      <c r="C132" s="163"/>
      <c r="D132" s="164"/>
      <c r="E132" s="165"/>
      <c r="F132" s="163"/>
      <c r="G132" s="163"/>
      <c r="H132" s="163"/>
      <c r="I132" s="163"/>
      <c r="J132" s="163"/>
      <c r="K132" s="163"/>
      <c r="L132" s="166"/>
      <c r="M132" s="60"/>
      <c r="N132" s="60"/>
      <c r="O132" s="60"/>
      <c r="P132" s="60"/>
      <c r="Q132" s="60"/>
      <c r="R132" s="60"/>
      <c r="S132" s="60"/>
      <c r="T132" s="60"/>
    </row>
    <row r="133" spans="1:20" x14ac:dyDescent="0.45">
      <c r="A133" s="162"/>
      <c r="B133" s="163"/>
      <c r="C133" s="163"/>
      <c r="D133" s="164"/>
      <c r="E133" s="165"/>
      <c r="F133" s="163"/>
      <c r="G133" s="163"/>
      <c r="H133" s="163"/>
      <c r="I133" s="163"/>
      <c r="J133" s="163"/>
      <c r="K133" s="163"/>
      <c r="L133" s="166"/>
      <c r="M133" s="60"/>
      <c r="N133" s="60"/>
      <c r="O133" s="60"/>
      <c r="P133" s="60"/>
      <c r="Q133" s="60"/>
      <c r="R133" s="60"/>
      <c r="S133" s="60"/>
      <c r="T133" s="60"/>
    </row>
    <row r="134" spans="1:20" x14ac:dyDescent="0.45">
      <c r="A134" s="162"/>
      <c r="B134" s="163"/>
      <c r="C134" s="163"/>
      <c r="D134" s="164"/>
      <c r="E134" s="165"/>
      <c r="F134" s="163"/>
      <c r="G134" s="163"/>
      <c r="H134" s="163"/>
      <c r="I134" s="163"/>
      <c r="J134" s="163"/>
      <c r="K134" s="163"/>
      <c r="L134" s="166"/>
      <c r="M134" s="60"/>
      <c r="N134" s="60"/>
      <c r="O134" s="60"/>
      <c r="P134" s="60"/>
      <c r="Q134" s="60"/>
      <c r="R134" s="60"/>
      <c r="S134" s="60"/>
      <c r="T134" s="60"/>
    </row>
    <row r="135" spans="1:20" x14ac:dyDescent="0.45">
      <c r="A135" s="162"/>
      <c r="B135" s="163"/>
      <c r="C135" s="163"/>
      <c r="D135" s="164"/>
      <c r="E135" s="165"/>
      <c r="F135" s="163"/>
      <c r="G135" s="163"/>
      <c r="H135" s="163"/>
      <c r="I135" s="163"/>
      <c r="J135" s="163"/>
      <c r="K135" s="163"/>
      <c r="L135" s="166"/>
      <c r="M135" s="60"/>
      <c r="N135" s="60"/>
      <c r="O135" s="60"/>
      <c r="P135" s="60"/>
      <c r="Q135" s="60"/>
      <c r="R135" s="60"/>
      <c r="S135" s="60"/>
      <c r="T135" s="60"/>
    </row>
    <row r="136" spans="1:20" x14ac:dyDescent="0.45">
      <c r="A136" s="162"/>
      <c r="B136" s="163"/>
      <c r="C136" s="163"/>
      <c r="D136" s="164"/>
      <c r="E136" s="165"/>
      <c r="F136" s="163"/>
      <c r="G136" s="163"/>
      <c r="H136" s="163"/>
      <c r="I136" s="163"/>
      <c r="J136" s="163"/>
      <c r="K136" s="163"/>
      <c r="L136" s="166"/>
      <c r="M136" s="60"/>
      <c r="N136" s="60"/>
      <c r="O136" s="60"/>
      <c r="P136" s="60"/>
      <c r="Q136" s="60"/>
      <c r="R136" s="60"/>
      <c r="S136" s="60"/>
      <c r="T136" s="60"/>
    </row>
    <row r="137" spans="1:20" x14ac:dyDescent="0.45">
      <c r="A137" s="162"/>
      <c r="B137" s="163"/>
      <c r="C137" s="163"/>
      <c r="D137" s="164"/>
      <c r="E137" s="165"/>
      <c r="F137" s="163"/>
      <c r="G137" s="163"/>
      <c r="H137" s="163"/>
      <c r="I137" s="163"/>
      <c r="J137" s="163"/>
      <c r="K137" s="163"/>
      <c r="L137" s="166"/>
      <c r="M137" s="60"/>
      <c r="N137" s="60"/>
      <c r="O137" s="60"/>
      <c r="P137" s="60"/>
      <c r="Q137" s="60"/>
      <c r="R137" s="60"/>
      <c r="S137" s="60"/>
      <c r="T137" s="60"/>
    </row>
    <row r="138" spans="1:20" x14ac:dyDescent="0.45">
      <c r="A138" s="162"/>
      <c r="B138" s="163"/>
      <c r="C138" s="163"/>
      <c r="D138" s="164"/>
      <c r="E138" s="165"/>
      <c r="F138" s="163"/>
      <c r="G138" s="163"/>
      <c r="H138" s="163"/>
      <c r="I138" s="163"/>
      <c r="J138" s="163"/>
      <c r="K138" s="163"/>
      <c r="L138" s="166"/>
      <c r="M138" s="60"/>
      <c r="N138" s="60"/>
      <c r="O138" s="60"/>
      <c r="P138" s="60"/>
      <c r="Q138" s="60"/>
      <c r="R138" s="60"/>
      <c r="S138" s="60"/>
      <c r="T138" s="60"/>
    </row>
    <row r="139" spans="1:20" x14ac:dyDescent="0.45">
      <c r="A139" s="162"/>
      <c r="B139" s="163"/>
      <c r="C139" s="163"/>
      <c r="D139" s="164"/>
      <c r="E139" s="165"/>
      <c r="F139" s="163"/>
      <c r="G139" s="163"/>
      <c r="H139" s="163"/>
      <c r="I139" s="163"/>
      <c r="J139" s="163"/>
      <c r="K139" s="163"/>
      <c r="L139" s="166"/>
      <c r="M139" s="60"/>
      <c r="N139" s="60"/>
      <c r="O139" s="60"/>
      <c r="P139" s="60"/>
      <c r="Q139" s="60"/>
      <c r="R139" s="60"/>
      <c r="S139" s="60"/>
      <c r="T139" s="60"/>
    </row>
    <row r="140" spans="1:20" x14ac:dyDescent="0.45">
      <c r="A140" s="162"/>
      <c r="B140" s="163"/>
      <c r="C140" s="163"/>
      <c r="D140" s="164"/>
      <c r="E140" s="165"/>
      <c r="F140" s="163"/>
      <c r="G140" s="163"/>
      <c r="H140" s="163"/>
      <c r="I140" s="163"/>
      <c r="J140" s="163"/>
      <c r="K140" s="163"/>
      <c r="L140" s="166"/>
      <c r="M140" s="60"/>
      <c r="N140" s="60"/>
      <c r="O140" s="60"/>
      <c r="P140" s="60"/>
      <c r="Q140" s="60"/>
      <c r="R140" s="60"/>
      <c r="S140" s="60"/>
      <c r="T140" s="60"/>
    </row>
    <row r="141" spans="1:20" x14ac:dyDescent="0.45">
      <c r="A141" s="162"/>
      <c r="B141" s="163"/>
      <c r="C141" s="163"/>
      <c r="D141" s="164"/>
      <c r="E141" s="165"/>
      <c r="F141" s="163"/>
      <c r="G141" s="163"/>
      <c r="H141" s="163"/>
      <c r="I141" s="163"/>
      <c r="J141" s="163"/>
      <c r="K141" s="163"/>
      <c r="L141" s="166"/>
      <c r="M141" s="60"/>
      <c r="N141" s="60"/>
      <c r="O141" s="60"/>
      <c r="P141" s="60"/>
      <c r="Q141" s="60"/>
      <c r="R141" s="60"/>
      <c r="S141" s="60"/>
      <c r="T141" s="60"/>
    </row>
    <row r="142" spans="1:20" x14ac:dyDescent="0.45">
      <c r="A142" s="162"/>
      <c r="B142" s="163"/>
      <c r="C142" s="163"/>
      <c r="D142" s="164"/>
      <c r="E142" s="165"/>
      <c r="F142" s="163"/>
      <c r="G142" s="163"/>
      <c r="H142" s="163"/>
      <c r="I142" s="163"/>
      <c r="J142" s="163"/>
      <c r="K142" s="163"/>
      <c r="L142" s="166"/>
      <c r="M142" s="60"/>
      <c r="N142" s="60"/>
      <c r="O142" s="60"/>
      <c r="P142" s="60"/>
      <c r="Q142" s="60"/>
      <c r="R142" s="60"/>
      <c r="S142" s="60"/>
      <c r="T142" s="60"/>
    </row>
    <row r="143" spans="1:20" x14ac:dyDescent="0.45">
      <c r="A143" s="162"/>
      <c r="B143" s="163"/>
      <c r="C143" s="163"/>
      <c r="D143" s="164"/>
      <c r="E143" s="165"/>
      <c r="F143" s="163"/>
      <c r="G143" s="163"/>
      <c r="H143" s="163"/>
      <c r="I143" s="163"/>
      <c r="J143" s="163"/>
      <c r="K143" s="163"/>
      <c r="L143" s="166"/>
      <c r="M143" s="60"/>
      <c r="N143" s="60"/>
      <c r="O143" s="60"/>
      <c r="P143" s="60"/>
      <c r="Q143" s="60"/>
      <c r="R143" s="60"/>
      <c r="S143" s="60"/>
      <c r="T143" s="60"/>
    </row>
    <row r="144" spans="1:20" x14ac:dyDescent="0.45">
      <c r="A144" s="162"/>
      <c r="B144" s="163"/>
      <c r="C144" s="163"/>
      <c r="D144" s="164"/>
      <c r="E144" s="165"/>
      <c r="F144" s="163"/>
      <c r="G144" s="163"/>
      <c r="H144" s="163"/>
      <c r="I144" s="163"/>
      <c r="J144" s="163"/>
      <c r="K144" s="163"/>
      <c r="L144" s="166"/>
      <c r="M144" s="60"/>
      <c r="N144" s="60"/>
      <c r="O144" s="60"/>
      <c r="P144" s="60"/>
      <c r="Q144" s="60"/>
      <c r="R144" s="60"/>
      <c r="S144" s="60"/>
      <c r="T144" s="60"/>
    </row>
    <row r="145" spans="1:20" x14ac:dyDescent="0.45">
      <c r="A145" s="162"/>
      <c r="B145" s="163"/>
      <c r="C145" s="163"/>
      <c r="D145" s="164"/>
      <c r="E145" s="165"/>
      <c r="F145" s="163"/>
      <c r="G145" s="163"/>
      <c r="H145" s="163"/>
      <c r="I145" s="163"/>
      <c r="J145" s="163"/>
      <c r="K145" s="163"/>
      <c r="L145" s="166"/>
      <c r="M145" s="60"/>
      <c r="N145" s="60"/>
      <c r="O145" s="60"/>
      <c r="P145" s="60"/>
      <c r="Q145" s="60"/>
      <c r="R145" s="60"/>
      <c r="S145" s="60"/>
      <c r="T145" s="60"/>
    </row>
    <row r="146" spans="1:20" x14ac:dyDescent="0.45">
      <c r="A146" s="162"/>
      <c r="B146" s="163"/>
      <c r="C146" s="163"/>
      <c r="D146" s="164"/>
      <c r="E146" s="165"/>
      <c r="F146" s="163"/>
      <c r="G146" s="163"/>
      <c r="H146" s="163"/>
      <c r="I146" s="163"/>
      <c r="J146" s="163"/>
      <c r="K146" s="163"/>
      <c r="L146" s="166"/>
      <c r="M146" s="60"/>
      <c r="N146" s="60"/>
      <c r="O146" s="60"/>
      <c r="P146" s="60"/>
      <c r="Q146" s="60"/>
      <c r="R146" s="60"/>
      <c r="S146" s="60"/>
      <c r="T146" s="60"/>
    </row>
    <row r="147" spans="1:20" x14ac:dyDescent="0.45">
      <c r="A147" s="162"/>
      <c r="B147" s="163"/>
      <c r="C147" s="163"/>
      <c r="D147" s="164"/>
      <c r="E147" s="165"/>
      <c r="F147" s="163"/>
      <c r="G147" s="163"/>
      <c r="H147" s="163"/>
      <c r="I147" s="163"/>
      <c r="J147" s="163"/>
      <c r="K147" s="163"/>
      <c r="L147" s="166"/>
      <c r="M147" s="60"/>
      <c r="N147" s="60"/>
      <c r="O147" s="60"/>
      <c r="P147" s="60"/>
      <c r="Q147" s="60"/>
      <c r="R147" s="60"/>
      <c r="S147" s="60"/>
      <c r="T147" s="60"/>
    </row>
    <row r="148" spans="1:20" x14ac:dyDescent="0.45">
      <c r="A148" s="162"/>
      <c r="B148" s="163"/>
      <c r="C148" s="163"/>
      <c r="D148" s="164"/>
      <c r="E148" s="165"/>
      <c r="F148" s="163"/>
      <c r="G148" s="163"/>
      <c r="H148" s="163"/>
      <c r="I148" s="163"/>
      <c r="J148" s="163"/>
      <c r="K148" s="163"/>
      <c r="L148" s="166"/>
      <c r="M148" s="60"/>
      <c r="N148" s="60"/>
      <c r="O148" s="60"/>
      <c r="P148" s="60"/>
      <c r="Q148" s="60"/>
      <c r="R148" s="60"/>
      <c r="S148" s="60"/>
      <c r="T148" s="60"/>
    </row>
    <row r="149" spans="1:20" x14ac:dyDescent="0.45">
      <c r="A149" s="162"/>
      <c r="B149" s="163"/>
      <c r="C149" s="163"/>
      <c r="D149" s="164"/>
      <c r="E149" s="165"/>
      <c r="F149" s="163"/>
      <c r="G149" s="163"/>
      <c r="H149" s="163"/>
      <c r="I149" s="163"/>
      <c r="J149" s="163"/>
      <c r="K149" s="163"/>
      <c r="L149" s="166"/>
      <c r="M149" s="60"/>
      <c r="N149" s="60"/>
      <c r="O149" s="60"/>
      <c r="P149" s="60"/>
      <c r="Q149" s="60"/>
      <c r="R149" s="60"/>
      <c r="S149" s="60"/>
      <c r="T149" s="60"/>
    </row>
    <row r="150" spans="1:20" x14ac:dyDescent="0.45">
      <c r="A150" s="162"/>
      <c r="B150" s="163"/>
      <c r="C150" s="163"/>
      <c r="D150" s="164"/>
      <c r="E150" s="165"/>
      <c r="F150" s="163"/>
      <c r="G150" s="163"/>
      <c r="H150" s="163"/>
      <c r="I150" s="163"/>
      <c r="J150" s="163"/>
      <c r="K150" s="163"/>
      <c r="L150" s="166"/>
      <c r="M150" s="60"/>
      <c r="N150" s="60"/>
      <c r="O150" s="60"/>
      <c r="P150" s="60"/>
      <c r="Q150" s="60"/>
      <c r="R150" s="60"/>
      <c r="S150" s="60"/>
      <c r="T150" s="60"/>
    </row>
    <row r="151" spans="1:20" x14ac:dyDescent="0.45">
      <c r="A151" s="162"/>
      <c r="B151" s="163"/>
      <c r="C151" s="163"/>
      <c r="D151" s="164"/>
      <c r="E151" s="165"/>
      <c r="F151" s="163"/>
      <c r="G151" s="163"/>
      <c r="H151" s="163"/>
      <c r="I151" s="163"/>
      <c r="J151" s="163"/>
      <c r="K151" s="163"/>
      <c r="L151" s="166"/>
      <c r="M151" s="60"/>
      <c r="N151" s="60"/>
      <c r="O151" s="60"/>
      <c r="P151" s="60"/>
      <c r="Q151" s="60"/>
      <c r="R151" s="60"/>
      <c r="S151" s="60"/>
      <c r="T151" s="60"/>
    </row>
    <row r="152" spans="1:20" x14ac:dyDescent="0.45">
      <c r="A152" s="162"/>
      <c r="B152" s="163"/>
      <c r="C152" s="163"/>
      <c r="D152" s="164"/>
      <c r="E152" s="165"/>
      <c r="F152" s="163"/>
      <c r="G152" s="163"/>
      <c r="H152" s="163"/>
      <c r="I152" s="163"/>
      <c r="J152" s="163"/>
      <c r="K152" s="163"/>
      <c r="L152" s="166"/>
      <c r="M152" s="60"/>
      <c r="N152" s="60"/>
      <c r="O152" s="60"/>
      <c r="P152" s="60"/>
      <c r="Q152" s="60"/>
      <c r="R152" s="60"/>
      <c r="S152" s="60"/>
      <c r="T152" s="60"/>
    </row>
    <row r="153" spans="1:20" x14ac:dyDescent="0.45">
      <c r="A153" s="162"/>
      <c r="B153" s="163"/>
      <c r="C153" s="163"/>
      <c r="D153" s="164"/>
      <c r="E153" s="165"/>
      <c r="F153" s="163"/>
      <c r="G153" s="163"/>
      <c r="H153" s="163"/>
      <c r="I153" s="163"/>
      <c r="J153" s="163"/>
      <c r="K153" s="163"/>
      <c r="L153" s="166"/>
      <c r="M153" s="60"/>
      <c r="N153" s="60"/>
      <c r="O153" s="60"/>
      <c r="P153" s="60"/>
      <c r="Q153" s="60"/>
      <c r="R153" s="60"/>
      <c r="S153" s="60"/>
      <c r="T153" s="60"/>
    </row>
    <row r="154" spans="1:20" x14ac:dyDescent="0.45">
      <c r="A154" s="162"/>
      <c r="B154" s="163"/>
      <c r="C154" s="163"/>
      <c r="D154" s="164"/>
      <c r="E154" s="165"/>
      <c r="F154" s="163"/>
      <c r="G154" s="163"/>
      <c r="H154" s="163"/>
      <c r="I154" s="163"/>
      <c r="J154" s="163"/>
      <c r="K154" s="163"/>
      <c r="L154" s="166"/>
      <c r="M154" s="60"/>
      <c r="N154" s="60"/>
      <c r="O154" s="60"/>
      <c r="P154" s="60"/>
      <c r="Q154" s="60"/>
      <c r="R154" s="60"/>
      <c r="S154" s="60"/>
      <c r="T154" s="60"/>
    </row>
    <row r="155" spans="1:20" x14ac:dyDescent="0.45">
      <c r="A155" s="162"/>
      <c r="B155" s="163"/>
      <c r="C155" s="163"/>
      <c r="D155" s="164"/>
      <c r="E155" s="165"/>
      <c r="F155" s="163"/>
      <c r="G155" s="163"/>
      <c r="H155" s="163"/>
      <c r="I155" s="163"/>
      <c r="J155" s="163"/>
      <c r="K155" s="163"/>
      <c r="L155" s="166"/>
      <c r="M155" s="60"/>
      <c r="N155" s="60"/>
      <c r="O155" s="60"/>
      <c r="P155" s="60"/>
      <c r="Q155" s="60"/>
      <c r="R155" s="60"/>
      <c r="S155" s="60"/>
      <c r="T155" s="60"/>
    </row>
    <row r="156" spans="1:20" x14ac:dyDescent="0.45">
      <c r="A156" s="162"/>
      <c r="B156" s="163"/>
      <c r="C156" s="163"/>
      <c r="D156" s="164"/>
      <c r="E156" s="165"/>
      <c r="F156" s="163"/>
      <c r="G156" s="163"/>
      <c r="H156" s="163"/>
      <c r="I156" s="163"/>
      <c r="J156" s="163"/>
      <c r="K156" s="163"/>
      <c r="L156" s="166"/>
      <c r="M156" s="60"/>
      <c r="N156" s="60"/>
      <c r="O156" s="60"/>
      <c r="P156" s="60"/>
      <c r="Q156" s="60"/>
      <c r="R156" s="60"/>
      <c r="S156" s="60"/>
      <c r="T156" s="60"/>
    </row>
    <row r="157" spans="1:20" x14ac:dyDescent="0.45">
      <c r="A157" s="162"/>
      <c r="B157" s="163"/>
      <c r="C157" s="163"/>
      <c r="D157" s="164"/>
      <c r="E157" s="165"/>
      <c r="F157" s="163"/>
      <c r="G157" s="163"/>
      <c r="H157" s="163"/>
      <c r="I157" s="163"/>
      <c r="J157" s="163"/>
      <c r="K157" s="163"/>
      <c r="L157" s="166"/>
      <c r="M157" s="60"/>
      <c r="N157" s="60"/>
      <c r="O157" s="60"/>
      <c r="P157" s="60"/>
      <c r="Q157" s="60"/>
      <c r="R157" s="60"/>
      <c r="S157" s="60"/>
      <c r="T157" s="60"/>
    </row>
    <row r="158" spans="1:20" x14ac:dyDescent="0.45">
      <c r="A158" s="162"/>
      <c r="B158" s="163"/>
      <c r="C158" s="163"/>
      <c r="D158" s="164"/>
      <c r="E158" s="165"/>
      <c r="F158" s="163"/>
      <c r="G158" s="163"/>
      <c r="H158" s="163"/>
      <c r="I158" s="163"/>
      <c r="J158" s="163"/>
      <c r="K158" s="163"/>
      <c r="L158" s="166"/>
      <c r="M158" s="60"/>
      <c r="N158" s="60"/>
      <c r="O158" s="60"/>
      <c r="P158" s="60"/>
      <c r="Q158" s="60"/>
      <c r="R158" s="60"/>
      <c r="S158" s="60"/>
      <c r="T158" s="60"/>
    </row>
    <row r="159" spans="1:20" x14ac:dyDescent="0.45">
      <c r="A159" s="162"/>
      <c r="B159" s="163"/>
      <c r="C159" s="163"/>
      <c r="D159" s="164"/>
      <c r="E159" s="165"/>
      <c r="F159" s="163"/>
      <c r="G159" s="163"/>
      <c r="H159" s="163"/>
      <c r="I159" s="163"/>
      <c r="J159" s="163"/>
      <c r="K159" s="163"/>
      <c r="L159" s="166"/>
      <c r="M159" s="60"/>
      <c r="N159" s="60"/>
      <c r="O159" s="60"/>
      <c r="P159" s="60"/>
      <c r="Q159" s="60"/>
      <c r="R159" s="60"/>
      <c r="S159" s="60"/>
      <c r="T159" s="60"/>
    </row>
    <row r="160" spans="1:20" x14ac:dyDescent="0.45">
      <c r="A160" s="162"/>
      <c r="B160" s="163"/>
      <c r="C160" s="163"/>
      <c r="D160" s="164"/>
      <c r="E160" s="165"/>
      <c r="F160" s="163"/>
      <c r="G160" s="163"/>
      <c r="H160" s="163"/>
      <c r="I160" s="163"/>
      <c r="J160" s="163"/>
      <c r="K160" s="163"/>
      <c r="L160" s="166"/>
      <c r="M160" s="60"/>
      <c r="N160" s="60"/>
      <c r="O160" s="60"/>
      <c r="P160" s="60"/>
      <c r="Q160" s="60"/>
      <c r="R160" s="60"/>
      <c r="S160" s="60"/>
      <c r="T160" s="60"/>
    </row>
    <row r="161" spans="1:20" x14ac:dyDescent="0.45">
      <c r="A161" s="162"/>
      <c r="B161" s="163"/>
      <c r="C161" s="163"/>
      <c r="D161" s="164"/>
      <c r="E161" s="165"/>
      <c r="F161" s="163"/>
      <c r="G161" s="163"/>
      <c r="H161" s="163"/>
      <c r="I161" s="163"/>
      <c r="J161" s="163"/>
      <c r="K161" s="163"/>
      <c r="L161" s="166"/>
      <c r="M161" s="60"/>
      <c r="N161" s="60"/>
      <c r="O161" s="60"/>
      <c r="P161" s="60"/>
      <c r="Q161" s="60"/>
      <c r="R161" s="60"/>
      <c r="S161" s="60"/>
      <c r="T161" s="60"/>
    </row>
    <row r="162" spans="1:20" x14ac:dyDescent="0.45">
      <c r="A162" s="162"/>
      <c r="B162" s="163"/>
      <c r="C162" s="163"/>
      <c r="D162" s="164"/>
      <c r="E162" s="165"/>
      <c r="F162" s="163"/>
      <c r="G162" s="163"/>
      <c r="H162" s="163"/>
      <c r="I162" s="163"/>
      <c r="J162" s="163"/>
      <c r="K162" s="163"/>
      <c r="L162" s="166"/>
      <c r="M162" s="60"/>
      <c r="N162" s="60"/>
      <c r="O162" s="60"/>
      <c r="P162" s="60"/>
      <c r="Q162" s="60"/>
      <c r="R162" s="60"/>
      <c r="S162" s="60"/>
      <c r="T162" s="60"/>
    </row>
    <row r="163" spans="1:20" x14ac:dyDescent="0.45">
      <c r="A163" s="162"/>
      <c r="B163" s="163"/>
      <c r="C163" s="163"/>
      <c r="D163" s="164"/>
      <c r="E163" s="165"/>
      <c r="F163" s="163"/>
      <c r="G163" s="163"/>
      <c r="H163" s="163"/>
      <c r="I163" s="163"/>
      <c r="J163" s="163"/>
      <c r="K163" s="163"/>
      <c r="L163" s="166"/>
      <c r="M163" s="60"/>
      <c r="N163" s="60"/>
      <c r="O163" s="60"/>
      <c r="P163" s="60"/>
      <c r="Q163" s="60"/>
      <c r="R163" s="60"/>
      <c r="S163" s="60"/>
      <c r="T163" s="60"/>
    </row>
    <row r="164" spans="1:20" x14ac:dyDescent="0.45">
      <c r="A164" s="162"/>
      <c r="B164" s="163"/>
      <c r="C164" s="163"/>
      <c r="D164" s="164"/>
      <c r="E164" s="165"/>
      <c r="F164" s="163"/>
      <c r="G164" s="163"/>
      <c r="H164" s="163"/>
      <c r="I164" s="163"/>
      <c r="J164" s="163"/>
      <c r="K164" s="163"/>
      <c r="L164" s="166"/>
      <c r="M164" s="60"/>
      <c r="N164" s="60"/>
      <c r="O164" s="60"/>
      <c r="P164" s="60"/>
      <c r="Q164" s="60"/>
      <c r="R164" s="60"/>
      <c r="S164" s="60"/>
      <c r="T164" s="60"/>
    </row>
    <row r="165" spans="1:20" x14ac:dyDescent="0.45">
      <c r="A165" s="162"/>
      <c r="B165" s="163"/>
      <c r="C165" s="163"/>
      <c r="D165" s="164"/>
      <c r="E165" s="165"/>
      <c r="F165" s="163"/>
      <c r="G165" s="163"/>
      <c r="H165" s="163"/>
      <c r="I165" s="163"/>
      <c r="J165" s="163"/>
      <c r="K165" s="163"/>
      <c r="L165" s="166"/>
      <c r="M165" s="60"/>
      <c r="N165" s="60"/>
      <c r="O165" s="60"/>
      <c r="P165" s="60"/>
      <c r="Q165" s="60"/>
      <c r="R165" s="60"/>
      <c r="S165" s="60"/>
      <c r="T165" s="60"/>
    </row>
    <row r="166" spans="1:20" x14ac:dyDescent="0.45">
      <c r="A166" s="162"/>
      <c r="B166" s="163"/>
      <c r="C166" s="163"/>
      <c r="D166" s="164"/>
      <c r="E166" s="165"/>
      <c r="F166" s="163"/>
      <c r="G166" s="163"/>
      <c r="H166" s="163"/>
      <c r="I166" s="163"/>
      <c r="J166" s="163"/>
      <c r="K166" s="163"/>
      <c r="L166" s="166"/>
      <c r="M166" s="60"/>
      <c r="N166" s="60"/>
      <c r="O166" s="60"/>
      <c r="P166" s="60"/>
      <c r="Q166" s="60"/>
      <c r="R166" s="60"/>
      <c r="S166" s="60"/>
      <c r="T166" s="60"/>
    </row>
    <row r="167" spans="1:20" x14ac:dyDescent="0.45">
      <c r="A167" s="162"/>
      <c r="B167" s="163"/>
      <c r="C167" s="163"/>
      <c r="D167" s="164"/>
      <c r="E167" s="165"/>
      <c r="F167" s="163"/>
      <c r="G167" s="163"/>
      <c r="H167" s="163"/>
      <c r="I167" s="163"/>
      <c r="J167" s="163"/>
      <c r="K167" s="163"/>
      <c r="L167" s="166"/>
      <c r="M167" s="60"/>
      <c r="N167" s="60"/>
      <c r="O167" s="60"/>
      <c r="P167" s="60"/>
      <c r="Q167" s="60"/>
      <c r="R167" s="60"/>
      <c r="S167" s="60"/>
      <c r="T167" s="60"/>
    </row>
    <row r="168" spans="1:20" x14ac:dyDescent="0.45">
      <c r="A168" s="162"/>
      <c r="B168" s="163"/>
      <c r="C168" s="163"/>
      <c r="D168" s="164"/>
      <c r="E168" s="165"/>
      <c r="F168" s="163"/>
      <c r="G168" s="163"/>
      <c r="H168" s="163"/>
      <c r="I168" s="163"/>
      <c r="J168" s="163"/>
      <c r="K168" s="163"/>
      <c r="L168" s="166"/>
      <c r="M168" s="60"/>
      <c r="N168" s="60"/>
      <c r="O168" s="60"/>
      <c r="P168" s="60"/>
      <c r="Q168" s="60"/>
      <c r="R168" s="60"/>
      <c r="S168" s="60"/>
      <c r="T168" s="60"/>
    </row>
    <row r="169" spans="1:20" x14ac:dyDescent="0.45">
      <c r="A169" s="162"/>
      <c r="B169" s="163"/>
      <c r="C169" s="163"/>
      <c r="D169" s="164"/>
      <c r="E169" s="165"/>
      <c r="F169" s="163"/>
      <c r="G169" s="163"/>
      <c r="H169" s="163"/>
      <c r="I169" s="163"/>
      <c r="J169" s="163"/>
      <c r="K169" s="163"/>
      <c r="L169" s="166"/>
      <c r="M169" s="60"/>
      <c r="N169" s="60"/>
      <c r="O169" s="60"/>
      <c r="P169" s="60"/>
      <c r="Q169" s="60"/>
      <c r="R169" s="60"/>
      <c r="S169" s="60"/>
      <c r="T169" s="60"/>
    </row>
    <row r="170" spans="1:20" x14ac:dyDescent="0.45">
      <c r="A170" s="162"/>
      <c r="B170" s="163"/>
      <c r="C170" s="163"/>
      <c r="D170" s="164"/>
      <c r="E170" s="165"/>
      <c r="F170" s="163"/>
      <c r="G170" s="163"/>
      <c r="H170" s="163"/>
      <c r="I170" s="163"/>
      <c r="J170" s="163"/>
      <c r="K170" s="163"/>
      <c r="L170" s="166"/>
      <c r="M170" s="60"/>
      <c r="N170" s="60"/>
      <c r="O170" s="60"/>
      <c r="P170" s="60"/>
      <c r="Q170" s="60"/>
      <c r="R170" s="60"/>
      <c r="S170" s="60"/>
      <c r="T170" s="60"/>
    </row>
    <row r="171" spans="1:20" x14ac:dyDescent="0.45">
      <c r="A171" s="162"/>
      <c r="B171" s="163"/>
      <c r="C171" s="163"/>
      <c r="D171" s="164"/>
      <c r="E171" s="165"/>
      <c r="F171" s="163"/>
      <c r="G171" s="163"/>
      <c r="H171" s="163"/>
      <c r="I171" s="163"/>
      <c r="J171" s="163"/>
      <c r="K171" s="163"/>
      <c r="L171" s="166"/>
      <c r="M171" s="60"/>
      <c r="N171" s="60"/>
      <c r="O171" s="60"/>
      <c r="P171" s="60"/>
      <c r="Q171" s="60"/>
      <c r="R171" s="60"/>
      <c r="S171" s="60"/>
      <c r="T171" s="60"/>
    </row>
    <row r="172" spans="1:20" x14ac:dyDescent="0.45">
      <c r="A172" s="162"/>
      <c r="B172" s="163"/>
      <c r="C172" s="163"/>
      <c r="D172" s="164"/>
      <c r="E172" s="165"/>
      <c r="F172" s="163"/>
      <c r="G172" s="163"/>
      <c r="H172" s="163"/>
      <c r="I172" s="163"/>
      <c r="J172" s="163"/>
      <c r="K172" s="163"/>
      <c r="L172" s="166"/>
      <c r="M172" s="60"/>
      <c r="N172" s="60"/>
      <c r="O172" s="60"/>
      <c r="P172" s="60"/>
      <c r="Q172" s="60"/>
      <c r="R172" s="60"/>
      <c r="S172" s="60"/>
      <c r="T172" s="60"/>
    </row>
    <row r="173" spans="1:20" x14ac:dyDescent="0.45">
      <c r="A173" s="162"/>
      <c r="B173" s="163"/>
      <c r="C173" s="163"/>
      <c r="D173" s="164"/>
      <c r="E173" s="165"/>
      <c r="F173" s="163"/>
      <c r="G173" s="163"/>
      <c r="H173" s="163"/>
      <c r="I173" s="163"/>
      <c r="J173" s="163"/>
      <c r="K173" s="163"/>
      <c r="L173" s="166"/>
      <c r="M173" s="60"/>
      <c r="N173" s="60"/>
      <c r="O173" s="60"/>
      <c r="P173" s="60"/>
      <c r="Q173" s="60"/>
      <c r="R173" s="60"/>
      <c r="S173" s="60"/>
      <c r="T173" s="60"/>
    </row>
    <row r="174" spans="1:20" x14ac:dyDescent="0.45">
      <c r="A174" s="162"/>
      <c r="B174" s="163"/>
      <c r="C174" s="163"/>
      <c r="D174" s="164"/>
      <c r="E174" s="165"/>
      <c r="F174" s="163"/>
      <c r="G174" s="163"/>
      <c r="H174" s="163"/>
      <c r="I174" s="163"/>
      <c r="J174" s="163"/>
      <c r="K174" s="163"/>
      <c r="L174" s="166"/>
      <c r="M174" s="60"/>
      <c r="N174" s="60"/>
      <c r="O174" s="60"/>
      <c r="P174" s="60"/>
      <c r="Q174" s="60"/>
      <c r="R174" s="60"/>
      <c r="S174" s="60"/>
      <c r="T174" s="60"/>
    </row>
    <row r="175" spans="1:20" x14ac:dyDescent="0.45">
      <c r="A175" s="162"/>
      <c r="B175" s="163"/>
      <c r="C175" s="163"/>
      <c r="D175" s="164"/>
      <c r="E175" s="165"/>
      <c r="F175" s="163"/>
      <c r="G175" s="163"/>
      <c r="H175" s="163"/>
      <c r="I175" s="163"/>
      <c r="J175" s="163"/>
      <c r="K175" s="163"/>
      <c r="L175" s="166"/>
      <c r="M175" s="60"/>
      <c r="N175" s="60"/>
      <c r="O175" s="60"/>
      <c r="P175" s="60"/>
      <c r="Q175" s="60"/>
      <c r="R175" s="60"/>
      <c r="S175" s="60"/>
      <c r="T175" s="60"/>
    </row>
    <row r="176" spans="1:20" x14ac:dyDescent="0.45">
      <c r="A176" s="162"/>
      <c r="B176" s="163"/>
      <c r="C176" s="163"/>
      <c r="D176" s="164"/>
      <c r="E176" s="165"/>
      <c r="F176" s="163"/>
      <c r="G176" s="163"/>
      <c r="H176" s="163"/>
      <c r="I176" s="163"/>
      <c r="J176" s="163"/>
      <c r="K176" s="163"/>
      <c r="L176" s="166"/>
      <c r="M176" s="60"/>
      <c r="N176" s="60"/>
      <c r="O176" s="60"/>
      <c r="P176" s="60"/>
      <c r="Q176" s="60"/>
      <c r="R176" s="60"/>
      <c r="S176" s="60"/>
      <c r="T176" s="60"/>
    </row>
    <row r="177" spans="1:20" x14ac:dyDescent="0.45">
      <c r="A177" s="162"/>
      <c r="B177" s="163"/>
      <c r="C177" s="163"/>
      <c r="D177" s="164"/>
      <c r="E177" s="165"/>
      <c r="F177" s="163"/>
      <c r="G177" s="163"/>
      <c r="H177" s="163"/>
      <c r="I177" s="163"/>
      <c r="J177" s="163"/>
      <c r="K177" s="163"/>
      <c r="L177" s="166"/>
      <c r="M177" s="60"/>
      <c r="N177" s="60"/>
      <c r="O177" s="60"/>
      <c r="P177" s="60"/>
      <c r="Q177" s="60"/>
      <c r="R177" s="60"/>
      <c r="S177" s="60"/>
      <c r="T177" s="60"/>
    </row>
    <row r="178" spans="1:20" x14ac:dyDescent="0.45">
      <c r="A178" s="162"/>
      <c r="B178" s="163"/>
      <c r="C178" s="163"/>
      <c r="D178" s="164"/>
      <c r="E178" s="165"/>
      <c r="F178" s="163"/>
      <c r="G178" s="163"/>
      <c r="H178" s="163"/>
      <c r="I178" s="163"/>
      <c r="J178" s="163"/>
      <c r="K178" s="163"/>
      <c r="L178" s="166"/>
      <c r="M178" s="60"/>
      <c r="N178" s="60"/>
      <c r="O178" s="60"/>
      <c r="P178" s="60"/>
      <c r="Q178" s="60"/>
      <c r="R178" s="60"/>
      <c r="S178" s="60"/>
      <c r="T178" s="60"/>
    </row>
    <row r="179" spans="1:20" x14ac:dyDescent="0.45">
      <c r="A179" s="162"/>
      <c r="B179" s="163"/>
      <c r="C179" s="163"/>
      <c r="D179" s="164"/>
      <c r="E179" s="165"/>
      <c r="F179" s="163"/>
      <c r="G179" s="163"/>
      <c r="H179" s="163"/>
      <c r="I179" s="163"/>
      <c r="J179" s="163"/>
      <c r="K179" s="163"/>
      <c r="L179" s="166"/>
      <c r="M179" s="60"/>
      <c r="N179" s="60"/>
      <c r="O179" s="60"/>
      <c r="P179" s="60"/>
      <c r="Q179" s="60"/>
      <c r="R179" s="60"/>
      <c r="S179" s="60"/>
      <c r="T179" s="60"/>
    </row>
    <row r="180" spans="1:20" x14ac:dyDescent="0.45">
      <c r="A180" s="162"/>
      <c r="B180" s="163"/>
      <c r="C180" s="163"/>
      <c r="D180" s="164"/>
      <c r="E180" s="165"/>
      <c r="F180" s="163"/>
      <c r="G180" s="163"/>
      <c r="H180" s="163"/>
      <c r="I180" s="163"/>
      <c r="J180" s="163"/>
      <c r="K180" s="163"/>
      <c r="L180" s="166"/>
      <c r="M180" s="60"/>
      <c r="N180" s="60"/>
      <c r="O180" s="60"/>
      <c r="P180" s="60"/>
      <c r="Q180" s="60"/>
      <c r="R180" s="60"/>
      <c r="S180" s="60"/>
      <c r="T180" s="60"/>
    </row>
    <row r="181" spans="1:20" x14ac:dyDescent="0.45">
      <c r="A181" s="162"/>
      <c r="B181" s="163"/>
      <c r="C181" s="163"/>
      <c r="D181" s="164"/>
      <c r="E181" s="165"/>
      <c r="F181" s="163"/>
      <c r="G181" s="163"/>
      <c r="H181" s="163"/>
      <c r="I181" s="163"/>
      <c r="J181" s="163"/>
      <c r="K181" s="163"/>
      <c r="L181" s="166"/>
      <c r="M181" s="60"/>
      <c r="N181" s="60"/>
      <c r="O181" s="60"/>
      <c r="P181" s="60"/>
      <c r="Q181" s="60"/>
      <c r="R181" s="60"/>
      <c r="S181" s="60"/>
      <c r="T181" s="60"/>
    </row>
    <row r="182" spans="1:20" x14ac:dyDescent="0.45">
      <c r="A182" s="162"/>
      <c r="B182" s="163"/>
      <c r="C182" s="163"/>
      <c r="D182" s="164"/>
      <c r="E182" s="165"/>
      <c r="F182" s="163"/>
      <c r="G182" s="163"/>
      <c r="H182" s="163"/>
      <c r="I182" s="163"/>
      <c r="J182" s="163"/>
      <c r="K182" s="163"/>
      <c r="L182" s="166"/>
      <c r="M182" s="60"/>
      <c r="N182" s="60"/>
      <c r="O182" s="60"/>
      <c r="P182" s="60"/>
      <c r="Q182" s="60"/>
      <c r="R182" s="60"/>
      <c r="S182" s="60"/>
      <c r="T182" s="60"/>
    </row>
    <row r="183" spans="1:20" x14ac:dyDescent="0.45">
      <c r="A183" s="162"/>
      <c r="B183" s="163"/>
      <c r="C183" s="163"/>
      <c r="D183" s="164"/>
      <c r="E183" s="165"/>
      <c r="F183" s="163"/>
      <c r="G183" s="163"/>
      <c r="H183" s="163"/>
      <c r="I183" s="163"/>
      <c r="J183" s="163"/>
      <c r="K183" s="163"/>
      <c r="L183" s="166"/>
      <c r="M183" s="60"/>
      <c r="N183" s="60"/>
      <c r="O183" s="60"/>
      <c r="P183" s="60"/>
      <c r="Q183" s="60"/>
      <c r="R183" s="60"/>
      <c r="S183" s="60"/>
      <c r="T183" s="60"/>
    </row>
    <row r="184" spans="1:20" x14ac:dyDescent="0.45">
      <c r="A184" s="162"/>
      <c r="B184" s="163"/>
      <c r="C184" s="163"/>
      <c r="D184" s="164"/>
      <c r="E184" s="165"/>
      <c r="F184" s="163"/>
      <c r="G184" s="163"/>
      <c r="H184" s="163"/>
      <c r="I184" s="163"/>
      <c r="J184" s="163"/>
      <c r="K184" s="163"/>
      <c r="L184" s="166"/>
      <c r="M184" s="60"/>
      <c r="N184" s="60"/>
      <c r="O184" s="60"/>
      <c r="P184" s="60"/>
      <c r="Q184" s="60"/>
      <c r="R184" s="60"/>
      <c r="S184" s="60"/>
      <c r="T184" s="60"/>
    </row>
    <row r="185" spans="1:20" x14ac:dyDescent="0.45">
      <c r="A185" s="162"/>
      <c r="B185" s="163"/>
      <c r="C185" s="163"/>
      <c r="D185" s="164"/>
      <c r="E185" s="165"/>
      <c r="F185" s="163"/>
      <c r="G185" s="163"/>
      <c r="H185" s="163"/>
      <c r="I185" s="163"/>
      <c r="J185" s="163"/>
      <c r="K185" s="163"/>
      <c r="L185" s="166"/>
      <c r="M185" s="60"/>
      <c r="N185" s="60"/>
      <c r="O185" s="60"/>
      <c r="P185" s="60"/>
      <c r="Q185" s="60"/>
      <c r="R185" s="60"/>
      <c r="S185" s="60"/>
      <c r="T185" s="60"/>
    </row>
    <row r="186" spans="1:20" x14ac:dyDescent="0.45">
      <c r="A186" s="162"/>
      <c r="B186" s="163"/>
      <c r="C186" s="163"/>
      <c r="D186" s="164"/>
      <c r="E186" s="165"/>
      <c r="F186" s="163"/>
      <c r="G186" s="163"/>
      <c r="H186" s="163"/>
      <c r="I186" s="163"/>
      <c r="J186" s="163"/>
      <c r="K186" s="163"/>
      <c r="L186" s="166"/>
      <c r="M186" s="60"/>
      <c r="N186" s="60"/>
      <c r="O186" s="60"/>
      <c r="P186" s="60"/>
      <c r="Q186" s="60"/>
      <c r="R186" s="60"/>
      <c r="S186" s="60"/>
      <c r="T186" s="60"/>
    </row>
    <row r="187" spans="1:20" x14ac:dyDescent="0.45">
      <c r="A187" s="162"/>
      <c r="B187" s="163"/>
      <c r="C187" s="163"/>
      <c r="D187" s="164"/>
      <c r="E187" s="165"/>
      <c r="F187" s="163"/>
      <c r="G187" s="163"/>
      <c r="H187" s="163"/>
      <c r="I187" s="163"/>
      <c r="J187" s="163"/>
      <c r="K187" s="163"/>
      <c r="L187" s="166"/>
      <c r="M187" s="60"/>
      <c r="N187" s="60"/>
      <c r="O187" s="60"/>
      <c r="P187" s="60"/>
      <c r="Q187" s="60"/>
      <c r="R187" s="60"/>
      <c r="S187" s="60"/>
      <c r="T187" s="60"/>
    </row>
    <row r="188" spans="1:20" x14ac:dyDescent="0.45">
      <c r="A188" s="162"/>
      <c r="B188" s="163"/>
      <c r="C188" s="163"/>
      <c r="D188" s="164"/>
      <c r="E188" s="165"/>
      <c r="F188" s="163"/>
      <c r="G188" s="163"/>
      <c r="H188" s="163"/>
      <c r="I188" s="163"/>
      <c r="J188" s="163"/>
      <c r="K188" s="163"/>
      <c r="L188" s="166"/>
      <c r="M188" s="60"/>
      <c r="N188" s="60"/>
      <c r="O188" s="60"/>
      <c r="P188" s="60"/>
      <c r="Q188" s="60"/>
      <c r="R188" s="60"/>
      <c r="S188" s="60"/>
      <c r="T188" s="60"/>
    </row>
    <row r="189" spans="1:20" x14ac:dyDescent="0.45">
      <c r="A189" s="162"/>
      <c r="B189" s="163"/>
      <c r="C189" s="163"/>
      <c r="D189" s="164"/>
      <c r="E189" s="165"/>
      <c r="F189" s="163"/>
      <c r="G189" s="163"/>
      <c r="H189" s="163"/>
      <c r="I189" s="163"/>
      <c r="J189" s="163"/>
      <c r="K189" s="163"/>
      <c r="L189" s="166"/>
      <c r="M189" s="60"/>
      <c r="N189" s="60"/>
      <c r="O189" s="60"/>
      <c r="P189" s="60"/>
      <c r="Q189" s="60"/>
      <c r="R189" s="60"/>
      <c r="S189" s="60"/>
      <c r="T189" s="60"/>
    </row>
    <row r="190" spans="1:20" x14ac:dyDescent="0.45">
      <c r="A190" s="162"/>
      <c r="B190" s="163"/>
      <c r="C190" s="163"/>
      <c r="D190" s="164"/>
      <c r="E190" s="165"/>
      <c r="F190" s="163"/>
      <c r="G190" s="163"/>
      <c r="H190" s="163"/>
      <c r="I190" s="163"/>
      <c r="J190" s="163"/>
      <c r="K190" s="163"/>
      <c r="L190" s="166"/>
      <c r="M190" s="60"/>
      <c r="N190" s="60"/>
      <c r="O190" s="60"/>
      <c r="P190" s="60"/>
      <c r="Q190" s="60"/>
      <c r="R190" s="60"/>
      <c r="S190" s="60"/>
      <c r="T190" s="60"/>
    </row>
    <row r="191" spans="1:20" x14ac:dyDescent="0.45">
      <c r="A191" s="162"/>
      <c r="B191" s="163"/>
      <c r="C191" s="163"/>
      <c r="D191" s="164"/>
      <c r="E191" s="165"/>
      <c r="F191" s="163"/>
      <c r="G191" s="163"/>
      <c r="H191" s="163"/>
      <c r="I191" s="163"/>
      <c r="J191" s="163"/>
      <c r="K191" s="163"/>
      <c r="L191" s="166"/>
      <c r="M191" s="60"/>
      <c r="N191" s="60"/>
      <c r="O191" s="60"/>
      <c r="P191" s="60"/>
      <c r="Q191" s="60"/>
      <c r="R191" s="60"/>
      <c r="S191" s="60"/>
      <c r="T191" s="60"/>
    </row>
    <row r="192" spans="1:20" x14ac:dyDescent="0.45">
      <c r="A192" s="162"/>
      <c r="B192" s="163"/>
      <c r="C192" s="163"/>
      <c r="D192" s="164"/>
      <c r="E192" s="165"/>
      <c r="F192" s="163"/>
      <c r="G192" s="163"/>
      <c r="H192" s="163"/>
      <c r="I192" s="163"/>
      <c r="J192" s="163"/>
      <c r="K192" s="163"/>
      <c r="L192" s="166"/>
      <c r="M192" s="60"/>
      <c r="N192" s="60"/>
      <c r="O192" s="60"/>
      <c r="P192" s="60"/>
      <c r="Q192" s="60"/>
      <c r="R192" s="60"/>
      <c r="S192" s="60"/>
      <c r="T192" s="60"/>
    </row>
    <row r="193" spans="1:20" x14ac:dyDescent="0.45">
      <c r="A193" s="162"/>
      <c r="B193" s="163"/>
      <c r="C193" s="163"/>
      <c r="D193" s="164"/>
      <c r="E193" s="165"/>
      <c r="F193" s="163"/>
      <c r="G193" s="163"/>
      <c r="H193" s="163"/>
      <c r="I193" s="163"/>
      <c r="J193" s="163"/>
      <c r="K193" s="163"/>
      <c r="L193" s="166"/>
      <c r="M193" s="60"/>
      <c r="N193" s="60"/>
      <c r="O193" s="60"/>
      <c r="P193" s="60"/>
      <c r="Q193" s="60"/>
      <c r="R193" s="60"/>
      <c r="S193" s="60"/>
      <c r="T193" s="60"/>
    </row>
    <row r="194" spans="1:20" x14ac:dyDescent="0.45">
      <c r="A194" s="162"/>
      <c r="B194" s="163"/>
      <c r="C194" s="163"/>
      <c r="D194" s="164"/>
      <c r="E194" s="165"/>
      <c r="F194" s="163"/>
      <c r="G194" s="163"/>
      <c r="H194" s="163"/>
      <c r="I194" s="163"/>
      <c r="J194" s="163"/>
      <c r="K194" s="163"/>
      <c r="L194" s="166"/>
      <c r="M194" s="60"/>
      <c r="N194" s="60"/>
      <c r="O194" s="60"/>
      <c r="P194" s="60"/>
      <c r="Q194" s="60"/>
      <c r="R194" s="60"/>
      <c r="S194" s="60"/>
      <c r="T194" s="60"/>
    </row>
    <row r="195" spans="1:20" x14ac:dyDescent="0.45">
      <c r="A195" s="162"/>
      <c r="B195" s="163"/>
      <c r="C195" s="163"/>
      <c r="D195" s="164"/>
      <c r="E195" s="165"/>
      <c r="F195" s="163"/>
      <c r="G195" s="163"/>
      <c r="H195" s="163"/>
      <c r="I195" s="163"/>
      <c r="J195" s="163"/>
      <c r="K195" s="163"/>
      <c r="L195" s="166"/>
      <c r="M195" s="60"/>
      <c r="N195" s="60"/>
      <c r="O195" s="60"/>
      <c r="P195" s="60"/>
      <c r="Q195" s="60"/>
      <c r="R195" s="60"/>
      <c r="S195" s="60"/>
      <c r="T195" s="60"/>
    </row>
    <row r="196" spans="1:20" x14ac:dyDescent="0.45">
      <c r="A196" s="162"/>
      <c r="B196" s="163"/>
      <c r="C196" s="163"/>
      <c r="D196" s="164"/>
      <c r="E196" s="165"/>
      <c r="F196" s="163"/>
      <c r="G196" s="163"/>
      <c r="H196" s="163"/>
      <c r="I196" s="163"/>
      <c r="J196" s="163"/>
      <c r="K196" s="163"/>
      <c r="L196" s="166"/>
      <c r="M196" s="60"/>
      <c r="N196" s="60"/>
      <c r="O196" s="60"/>
      <c r="P196" s="60"/>
      <c r="Q196" s="60"/>
      <c r="R196" s="60"/>
      <c r="S196" s="60"/>
      <c r="T196" s="60"/>
    </row>
    <row r="197" spans="1:20" x14ac:dyDescent="0.45">
      <c r="A197" s="162"/>
      <c r="B197" s="163"/>
      <c r="C197" s="163"/>
      <c r="D197" s="164"/>
      <c r="E197" s="165"/>
      <c r="F197" s="163"/>
      <c r="G197" s="163"/>
      <c r="H197" s="163"/>
      <c r="I197" s="163"/>
      <c r="J197" s="163"/>
      <c r="K197" s="163"/>
      <c r="L197" s="166"/>
      <c r="M197" s="60"/>
      <c r="N197" s="60"/>
      <c r="O197" s="60"/>
      <c r="P197" s="60"/>
      <c r="Q197" s="60"/>
      <c r="R197" s="60"/>
      <c r="S197" s="60"/>
      <c r="T197" s="60"/>
    </row>
    <row r="198" spans="1:20" x14ac:dyDescent="0.45">
      <c r="A198" s="162"/>
      <c r="B198" s="163"/>
      <c r="C198" s="163"/>
      <c r="D198" s="164"/>
      <c r="E198" s="165"/>
      <c r="F198" s="163"/>
      <c r="G198" s="163"/>
      <c r="H198" s="163"/>
      <c r="I198" s="163"/>
      <c r="J198" s="163"/>
      <c r="K198" s="163"/>
      <c r="L198" s="166"/>
      <c r="M198" s="60"/>
      <c r="N198" s="60"/>
      <c r="O198" s="60"/>
      <c r="P198" s="60"/>
      <c r="Q198" s="60"/>
      <c r="R198" s="60"/>
      <c r="S198" s="60"/>
      <c r="T198" s="60"/>
    </row>
    <row r="199" spans="1:20" x14ac:dyDescent="0.45">
      <c r="A199" s="162"/>
      <c r="B199" s="163"/>
      <c r="C199" s="163"/>
      <c r="D199" s="164"/>
      <c r="E199" s="165"/>
      <c r="F199" s="163"/>
      <c r="G199" s="163"/>
      <c r="H199" s="163"/>
      <c r="I199" s="163"/>
      <c r="J199" s="163"/>
      <c r="K199" s="163"/>
      <c r="L199" s="166"/>
      <c r="M199" s="60"/>
      <c r="N199" s="60"/>
      <c r="O199" s="60"/>
      <c r="P199" s="60"/>
      <c r="Q199" s="60"/>
      <c r="R199" s="60"/>
      <c r="S199" s="60"/>
      <c r="T199" s="60"/>
    </row>
    <row r="200" spans="1:20" x14ac:dyDescent="0.45">
      <c r="A200" s="162"/>
      <c r="B200" s="163"/>
      <c r="C200" s="163"/>
      <c r="D200" s="164"/>
      <c r="E200" s="165"/>
      <c r="F200" s="163"/>
      <c r="G200" s="163"/>
      <c r="H200" s="163"/>
      <c r="I200" s="163"/>
      <c r="J200" s="163"/>
      <c r="K200" s="163"/>
      <c r="L200" s="166"/>
      <c r="M200" s="60"/>
      <c r="N200" s="60"/>
      <c r="O200" s="60"/>
      <c r="P200" s="60"/>
      <c r="Q200" s="60"/>
      <c r="R200" s="60"/>
      <c r="S200" s="60"/>
      <c r="T200" s="60"/>
    </row>
    <row r="201" spans="1:20" x14ac:dyDescent="0.45">
      <c r="A201" s="162"/>
      <c r="B201" s="163"/>
      <c r="C201" s="163"/>
      <c r="D201" s="164"/>
      <c r="E201" s="165"/>
      <c r="F201" s="163"/>
      <c r="G201" s="163"/>
      <c r="H201" s="163"/>
      <c r="I201" s="163"/>
      <c r="J201" s="163"/>
      <c r="K201" s="163"/>
      <c r="L201" s="166"/>
      <c r="M201" s="60"/>
      <c r="N201" s="60"/>
      <c r="O201" s="60"/>
      <c r="P201" s="60"/>
      <c r="Q201" s="60"/>
      <c r="R201" s="60"/>
      <c r="S201" s="60"/>
      <c r="T201" s="60"/>
    </row>
    <row r="202" spans="1:20" x14ac:dyDescent="0.45">
      <c r="A202" s="162"/>
      <c r="B202" s="163"/>
      <c r="C202" s="163"/>
      <c r="D202" s="164"/>
      <c r="E202" s="165"/>
      <c r="F202" s="163"/>
      <c r="G202" s="163"/>
      <c r="H202" s="163"/>
      <c r="I202" s="163"/>
      <c r="J202" s="163"/>
      <c r="K202" s="163"/>
      <c r="L202" s="166"/>
      <c r="M202" s="60"/>
      <c r="N202" s="60"/>
      <c r="O202" s="60"/>
      <c r="P202" s="60"/>
      <c r="Q202" s="60"/>
      <c r="R202" s="60"/>
      <c r="S202" s="60"/>
      <c r="T202" s="60"/>
    </row>
    <row r="203" spans="1:20" x14ac:dyDescent="0.45">
      <c r="A203" s="162"/>
      <c r="B203" s="163"/>
      <c r="C203" s="163"/>
      <c r="D203" s="164"/>
      <c r="E203" s="165"/>
      <c r="F203" s="163"/>
      <c r="G203" s="163"/>
      <c r="H203" s="163"/>
      <c r="I203" s="163"/>
      <c r="J203" s="163"/>
      <c r="K203" s="163"/>
      <c r="L203" s="166"/>
      <c r="M203" s="60"/>
      <c r="N203" s="60"/>
      <c r="O203" s="60"/>
      <c r="P203" s="60"/>
      <c r="Q203" s="60"/>
      <c r="R203" s="60"/>
      <c r="S203" s="60"/>
      <c r="T203" s="60"/>
    </row>
    <row r="204" spans="1:20" x14ac:dyDescent="0.45">
      <c r="A204" s="162"/>
      <c r="B204" s="163"/>
      <c r="C204" s="163"/>
      <c r="D204" s="164"/>
      <c r="E204" s="165"/>
      <c r="F204" s="163"/>
      <c r="G204" s="163"/>
      <c r="H204" s="163"/>
      <c r="I204" s="163"/>
      <c r="J204" s="163"/>
      <c r="K204" s="163"/>
      <c r="L204" s="166"/>
      <c r="M204" s="60"/>
      <c r="N204" s="60"/>
      <c r="O204" s="60"/>
      <c r="P204" s="60"/>
      <c r="Q204" s="60"/>
      <c r="R204" s="60"/>
      <c r="S204" s="60"/>
      <c r="T204" s="60"/>
    </row>
    <row r="205" spans="1:20" x14ac:dyDescent="0.45">
      <c r="A205" s="162"/>
      <c r="B205" s="163"/>
      <c r="C205" s="163"/>
      <c r="D205" s="164"/>
      <c r="E205" s="165"/>
      <c r="F205" s="163"/>
      <c r="G205" s="163"/>
      <c r="H205" s="163"/>
      <c r="I205" s="163"/>
      <c r="J205" s="163"/>
      <c r="K205" s="163"/>
      <c r="L205" s="166"/>
      <c r="M205" s="60"/>
      <c r="N205" s="60"/>
      <c r="O205" s="60"/>
      <c r="P205" s="60"/>
      <c r="Q205" s="60"/>
      <c r="R205" s="60"/>
      <c r="S205" s="60"/>
      <c r="T205" s="60"/>
    </row>
    <row r="206" spans="1:20" x14ac:dyDescent="0.45">
      <c r="A206" s="162"/>
      <c r="B206" s="163"/>
      <c r="C206" s="163"/>
      <c r="D206" s="164"/>
      <c r="E206" s="165"/>
      <c r="F206" s="163"/>
      <c r="G206" s="163"/>
      <c r="H206" s="163"/>
      <c r="I206" s="163"/>
      <c r="J206" s="163"/>
      <c r="K206" s="163"/>
      <c r="L206" s="166"/>
      <c r="M206" s="60"/>
      <c r="N206" s="60"/>
      <c r="O206" s="60"/>
      <c r="P206" s="60"/>
      <c r="Q206" s="60"/>
      <c r="R206" s="60"/>
      <c r="S206" s="60"/>
      <c r="T206" s="60"/>
    </row>
    <row r="207" spans="1:20" x14ac:dyDescent="0.45">
      <c r="A207" s="162"/>
      <c r="B207" s="163"/>
      <c r="C207" s="163"/>
      <c r="D207" s="164"/>
      <c r="E207" s="165"/>
      <c r="F207" s="163"/>
      <c r="G207" s="163"/>
      <c r="H207" s="163"/>
      <c r="I207" s="163"/>
      <c r="J207" s="163"/>
      <c r="K207" s="163"/>
      <c r="L207" s="166"/>
      <c r="M207" s="60"/>
      <c r="N207" s="60"/>
      <c r="O207" s="60"/>
      <c r="P207" s="60"/>
      <c r="Q207" s="60"/>
      <c r="R207" s="60"/>
      <c r="S207" s="60"/>
      <c r="T207" s="60"/>
    </row>
    <row r="208" spans="1:20" x14ac:dyDescent="0.45">
      <c r="A208" s="162"/>
      <c r="B208" s="163"/>
      <c r="C208" s="163"/>
      <c r="D208" s="164"/>
      <c r="E208" s="165"/>
      <c r="F208" s="163"/>
      <c r="G208" s="163"/>
      <c r="H208" s="163"/>
      <c r="I208" s="163"/>
      <c r="J208" s="163"/>
      <c r="K208" s="163"/>
      <c r="L208" s="166"/>
      <c r="M208" s="60"/>
      <c r="N208" s="60"/>
      <c r="O208" s="60"/>
      <c r="P208" s="60"/>
      <c r="Q208" s="60"/>
      <c r="R208" s="60"/>
      <c r="S208" s="60"/>
      <c r="T208" s="60"/>
    </row>
    <row r="209" spans="1:20" x14ac:dyDescent="0.45">
      <c r="A209" s="162"/>
      <c r="B209" s="163"/>
      <c r="C209" s="163"/>
      <c r="D209" s="164"/>
      <c r="E209" s="165"/>
      <c r="F209" s="163"/>
      <c r="G209" s="163"/>
      <c r="H209" s="163"/>
      <c r="I209" s="163"/>
      <c r="J209" s="163"/>
      <c r="K209" s="163"/>
      <c r="L209" s="166"/>
      <c r="M209" s="60"/>
      <c r="N209" s="60"/>
      <c r="O209" s="60"/>
      <c r="P209" s="60"/>
      <c r="Q209" s="60"/>
      <c r="R209" s="60"/>
      <c r="S209" s="60"/>
      <c r="T209" s="60"/>
    </row>
    <row r="210" spans="1:20" x14ac:dyDescent="0.45">
      <c r="A210" s="162"/>
      <c r="B210" s="163"/>
      <c r="C210" s="163"/>
      <c r="D210" s="164"/>
      <c r="E210" s="165"/>
      <c r="F210" s="163"/>
      <c r="G210" s="163"/>
      <c r="H210" s="163"/>
      <c r="I210" s="163"/>
      <c r="J210" s="163"/>
      <c r="K210" s="163"/>
      <c r="L210" s="166"/>
      <c r="M210" s="60"/>
      <c r="N210" s="60"/>
      <c r="O210" s="60"/>
      <c r="P210" s="60"/>
      <c r="Q210" s="60"/>
      <c r="R210" s="60"/>
      <c r="S210" s="60"/>
      <c r="T210" s="60"/>
    </row>
    <row r="211" spans="1:20" x14ac:dyDescent="0.45">
      <c r="A211" s="162"/>
      <c r="B211" s="163"/>
      <c r="C211" s="163"/>
      <c r="D211" s="164"/>
      <c r="E211" s="165"/>
      <c r="F211" s="163"/>
      <c r="G211" s="163"/>
      <c r="H211" s="163"/>
      <c r="I211" s="163"/>
      <c r="J211" s="163"/>
      <c r="K211" s="163"/>
      <c r="L211" s="166"/>
      <c r="M211" s="60"/>
      <c r="N211" s="60"/>
      <c r="O211" s="60"/>
      <c r="P211" s="60"/>
      <c r="Q211" s="60"/>
      <c r="R211" s="60"/>
      <c r="S211" s="60"/>
      <c r="T211" s="60"/>
    </row>
    <row r="212" spans="1:20" x14ac:dyDescent="0.45">
      <c r="A212" s="162"/>
      <c r="B212" s="163"/>
      <c r="C212" s="163"/>
      <c r="D212" s="164"/>
      <c r="E212" s="165"/>
      <c r="F212" s="163"/>
      <c r="G212" s="163"/>
      <c r="H212" s="163"/>
      <c r="I212" s="163"/>
      <c r="J212" s="163"/>
      <c r="K212" s="163"/>
      <c r="L212" s="166"/>
      <c r="M212" s="60"/>
      <c r="N212" s="60"/>
      <c r="O212" s="60"/>
      <c r="P212" s="60"/>
      <c r="Q212" s="60"/>
      <c r="R212" s="60"/>
      <c r="S212" s="60"/>
      <c r="T212" s="60"/>
    </row>
    <row r="213" spans="1:20" x14ac:dyDescent="0.45">
      <c r="A213" s="162"/>
      <c r="B213" s="163"/>
      <c r="C213" s="163"/>
      <c r="D213" s="164"/>
      <c r="E213" s="165"/>
      <c r="F213" s="163"/>
      <c r="G213" s="163"/>
      <c r="H213" s="163"/>
      <c r="I213" s="163"/>
      <c r="J213" s="163"/>
      <c r="K213" s="163"/>
      <c r="L213" s="166"/>
      <c r="M213" s="60"/>
      <c r="N213" s="60"/>
      <c r="O213" s="60"/>
      <c r="P213" s="60"/>
      <c r="Q213" s="60"/>
      <c r="R213" s="60"/>
      <c r="S213" s="60"/>
      <c r="T213" s="60"/>
    </row>
    <row r="214" spans="1:20" x14ac:dyDescent="0.45">
      <c r="A214" s="162"/>
      <c r="B214" s="163"/>
      <c r="C214" s="163"/>
      <c r="D214" s="164"/>
      <c r="E214" s="165"/>
      <c r="F214" s="163"/>
      <c r="G214" s="163"/>
      <c r="H214" s="163"/>
      <c r="I214" s="163"/>
      <c r="J214" s="163"/>
      <c r="K214" s="163"/>
      <c r="L214" s="166"/>
      <c r="M214" s="60"/>
      <c r="N214" s="60"/>
      <c r="O214" s="60"/>
      <c r="P214" s="60"/>
      <c r="Q214" s="60"/>
      <c r="R214" s="60"/>
      <c r="S214" s="60"/>
      <c r="T214" s="60"/>
    </row>
    <row r="215" spans="1:20" x14ac:dyDescent="0.45">
      <c r="A215" s="162"/>
      <c r="B215" s="163"/>
      <c r="C215" s="163"/>
      <c r="D215" s="164"/>
      <c r="E215" s="165"/>
      <c r="F215" s="163"/>
      <c r="G215" s="163"/>
      <c r="H215" s="163"/>
      <c r="I215" s="163"/>
      <c r="J215" s="163"/>
      <c r="K215" s="163"/>
      <c r="L215" s="166"/>
      <c r="M215" s="60"/>
      <c r="N215" s="60"/>
      <c r="O215" s="60"/>
      <c r="P215" s="60"/>
      <c r="Q215" s="60"/>
      <c r="R215" s="60"/>
      <c r="S215" s="60"/>
      <c r="T215" s="60"/>
    </row>
    <row r="216" spans="1:20" x14ac:dyDescent="0.45">
      <c r="A216" s="162"/>
      <c r="B216" s="163"/>
      <c r="C216" s="163"/>
      <c r="D216" s="164"/>
      <c r="E216" s="165"/>
      <c r="F216" s="163"/>
      <c r="G216" s="163"/>
      <c r="H216" s="163"/>
      <c r="I216" s="163"/>
      <c r="J216" s="163"/>
      <c r="K216" s="163"/>
      <c r="L216" s="166"/>
      <c r="M216" s="60"/>
      <c r="N216" s="60"/>
      <c r="O216" s="60"/>
      <c r="P216" s="60"/>
      <c r="Q216" s="60"/>
      <c r="R216" s="60"/>
      <c r="S216" s="60"/>
      <c r="T216" s="60"/>
    </row>
    <row r="217" spans="1:20" x14ac:dyDescent="0.45">
      <c r="A217" s="162"/>
      <c r="B217" s="163"/>
      <c r="C217" s="163"/>
      <c r="D217" s="164"/>
      <c r="E217" s="165"/>
      <c r="F217" s="163"/>
      <c r="G217" s="163"/>
      <c r="H217" s="163"/>
      <c r="I217" s="163"/>
      <c r="J217" s="163"/>
      <c r="K217" s="163"/>
      <c r="L217" s="166"/>
      <c r="M217" s="60"/>
      <c r="N217" s="60"/>
      <c r="O217" s="60"/>
      <c r="P217" s="60"/>
      <c r="Q217" s="60"/>
      <c r="R217" s="60"/>
      <c r="S217" s="60"/>
      <c r="T217" s="60"/>
    </row>
    <row r="218" spans="1:20" x14ac:dyDescent="0.45">
      <c r="A218" s="162"/>
      <c r="B218" s="163"/>
      <c r="C218" s="163"/>
      <c r="D218" s="164"/>
      <c r="E218" s="165"/>
      <c r="F218" s="163"/>
      <c r="G218" s="163"/>
      <c r="H218" s="163"/>
      <c r="I218" s="163"/>
      <c r="J218" s="163"/>
      <c r="K218" s="163"/>
      <c r="L218" s="166"/>
      <c r="M218" s="60"/>
      <c r="N218" s="60"/>
      <c r="O218" s="60"/>
      <c r="P218" s="60"/>
      <c r="Q218" s="60"/>
      <c r="R218" s="60"/>
      <c r="S218" s="60"/>
      <c r="T218" s="60"/>
    </row>
    <row r="219" spans="1:20" x14ac:dyDescent="0.45">
      <c r="A219" s="162"/>
      <c r="B219" s="163"/>
      <c r="C219" s="163"/>
      <c r="D219" s="164"/>
      <c r="E219" s="165"/>
      <c r="F219" s="163"/>
      <c r="G219" s="163"/>
      <c r="H219" s="163"/>
      <c r="I219" s="163"/>
      <c r="J219" s="163"/>
      <c r="K219" s="163"/>
      <c r="L219" s="166"/>
      <c r="M219" s="60"/>
      <c r="N219" s="60"/>
      <c r="O219" s="60"/>
      <c r="P219" s="60"/>
      <c r="Q219" s="60"/>
      <c r="R219" s="60"/>
      <c r="S219" s="60"/>
      <c r="T219" s="60"/>
    </row>
    <row r="220" spans="1:20" x14ac:dyDescent="0.45">
      <c r="A220" s="162"/>
      <c r="B220" s="163"/>
      <c r="C220" s="163"/>
      <c r="D220" s="164"/>
      <c r="E220" s="165"/>
      <c r="F220" s="163"/>
      <c r="G220" s="163"/>
      <c r="H220" s="163"/>
      <c r="I220" s="163"/>
      <c r="J220" s="163"/>
      <c r="K220" s="163"/>
      <c r="L220" s="166"/>
      <c r="M220" s="60"/>
      <c r="N220" s="60"/>
      <c r="O220" s="60"/>
      <c r="P220" s="60"/>
      <c r="Q220" s="60"/>
      <c r="R220" s="60"/>
      <c r="S220" s="60"/>
      <c r="T220" s="60"/>
    </row>
    <row r="221" spans="1:20" x14ac:dyDescent="0.45">
      <c r="A221" s="162"/>
      <c r="B221" s="163"/>
      <c r="C221" s="163"/>
      <c r="D221" s="164"/>
      <c r="E221" s="165"/>
      <c r="F221" s="163"/>
      <c r="G221" s="163"/>
      <c r="H221" s="163"/>
      <c r="I221" s="163"/>
      <c r="J221" s="163"/>
      <c r="K221" s="163"/>
      <c r="L221" s="166"/>
      <c r="M221" s="60"/>
      <c r="N221" s="60"/>
      <c r="O221" s="60"/>
      <c r="P221" s="60"/>
      <c r="Q221" s="60"/>
      <c r="R221" s="60"/>
      <c r="S221" s="60"/>
      <c r="T221" s="60"/>
    </row>
    <row r="222" spans="1:20" x14ac:dyDescent="0.45">
      <c r="A222" s="162"/>
      <c r="B222" s="163"/>
      <c r="C222" s="163"/>
      <c r="D222" s="164"/>
      <c r="E222" s="165"/>
      <c r="F222" s="163"/>
      <c r="G222" s="163"/>
      <c r="H222" s="163"/>
      <c r="I222" s="163"/>
      <c r="J222" s="163"/>
      <c r="K222" s="163"/>
      <c r="L222" s="166"/>
      <c r="M222" s="60"/>
      <c r="N222" s="60"/>
      <c r="O222" s="60"/>
      <c r="P222" s="60"/>
      <c r="Q222" s="60"/>
      <c r="R222" s="60"/>
      <c r="S222" s="60"/>
      <c r="T222" s="60"/>
    </row>
    <row r="223" spans="1:20" x14ac:dyDescent="0.45">
      <c r="A223" s="162"/>
      <c r="B223" s="163"/>
      <c r="C223" s="163"/>
      <c r="D223" s="164"/>
      <c r="E223" s="165"/>
      <c r="F223" s="163"/>
      <c r="G223" s="163"/>
      <c r="H223" s="163"/>
      <c r="I223" s="163"/>
      <c r="J223" s="163"/>
      <c r="K223" s="163"/>
      <c r="L223" s="166"/>
      <c r="M223" s="60"/>
      <c r="N223" s="60"/>
      <c r="O223" s="60"/>
      <c r="P223" s="60"/>
      <c r="Q223" s="60"/>
      <c r="R223" s="60"/>
      <c r="S223" s="60"/>
      <c r="T223" s="60"/>
    </row>
    <row r="224" spans="1:20" x14ac:dyDescent="0.45">
      <c r="A224" s="162"/>
      <c r="B224" s="163"/>
      <c r="C224" s="163"/>
      <c r="D224" s="164"/>
      <c r="E224" s="165"/>
      <c r="F224" s="163"/>
      <c r="G224" s="163"/>
      <c r="H224" s="163"/>
      <c r="I224" s="163"/>
      <c r="J224" s="163"/>
      <c r="K224" s="163"/>
      <c r="L224" s="166"/>
      <c r="M224" s="60"/>
      <c r="N224" s="60"/>
      <c r="O224" s="60"/>
      <c r="P224" s="60"/>
      <c r="Q224" s="60"/>
      <c r="R224" s="60"/>
      <c r="S224" s="60"/>
      <c r="T224" s="60"/>
    </row>
    <row r="225" spans="1:20" x14ac:dyDescent="0.45">
      <c r="A225" s="162"/>
      <c r="B225" s="163"/>
      <c r="C225" s="163"/>
      <c r="D225" s="164"/>
      <c r="E225" s="165"/>
      <c r="F225" s="163"/>
      <c r="G225" s="163"/>
      <c r="H225" s="163"/>
      <c r="I225" s="163"/>
      <c r="J225" s="163"/>
      <c r="K225" s="163"/>
      <c r="L225" s="166"/>
      <c r="M225" s="60"/>
      <c r="N225" s="60"/>
      <c r="O225" s="60"/>
      <c r="P225" s="60"/>
      <c r="Q225" s="60"/>
      <c r="R225" s="60"/>
      <c r="S225" s="60"/>
      <c r="T225" s="60"/>
    </row>
    <row r="226" spans="1:20" x14ac:dyDescent="0.45">
      <c r="A226" s="162"/>
      <c r="B226" s="163"/>
      <c r="C226" s="163"/>
      <c r="D226" s="164"/>
      <c r="E226" s="165"/>
      <c r="F226" s="163"/>
      <c r="G226" s="163"/>
      <c r="H226" s="163"/>
      <c r="I226" s="163"/>
      <c r="J226" s="163"/>
      <c r="K226" s="163"/>
      <c r="L226" s="166"/>
      <c r="M226" s="60"/>
      <c r="N226" s="60"/>
      <c r="O226" s="60"/>
      <c r="P226" s="60"/>
      <c r="Q226" s="60"/>
      <c r="R226" s="60"/>
      <c r="S226" s="60"/>
      <c r="T226" s="60"/>
    </row>
    <row r="227" spans="1:20" x14ac:dyDescent="0.45">
      <c r="A227" s="162"/>
      <c r="B227" s="163"/>
      <c r="C227" s="163"/>
      <c r="D227" s="164"/>
      <c r="E227" s="165"/>
      <c r="F227" s="163"/>
      <c r="G227" s="163"/>
      <c r="H227" s="163"/>
      <c r="I227" s="163"/>
      <c r="J227" s="163"/>
      <c r="K227" s="163"/>
      <c r="L227" s="166"/>
      <c r="M227" s="60"/>
      <c r="N227" s="60"/>
      <c r="O227" s="60"/>
      <c r="P227" s="60"/>
      <c r="Q227" s="60"/>
      <c r="R227" s="60"/>
      <c r="S227" s="60"/>
      <c r="T227" s="60"/>
    </row>
    <row r="228" spans="1:20" x14ac:dyDescent="0.45">
      <c r="A228" s="162"/>
      <c r="B228" s="163"/>
      <c r="C228" s="163"/>
      <c r="D228" s="164"/>
      <c r="E228" s="165"/>
      <c r="F228" s="163"/>
      <c r="G228" s="163"/>
      <c r="H228" s="163"/>
      <c r="I228" s="163"/>
      <c r="J228" s="163"/>
      <c r="K228" s="163"/>
      <c r="L228" s="166"/>
      <c r="M228" s="60"/>
      <c r="N228" s="60"/>
      <c r="O228" s="60"/>
      <c r="P228" s="60"/>
      <c r="Q228" s="60"/>
      <c r="R228" s="60"/>
      <c r="S228" s="60"/>
      <c r="T228" s="60"/>
    </row>
    <row r="229" spans="1:20" x14ac:dyDescent="0.45">
      <c r="A229" s="162"/>
      <c r="B229" s="163"/>
      <c r="C229" s="163"/>
      <c r="D229" s="164"/>
      <c r="E229" s="165"/>
      <c r="F229" s="163"/>
      <c r="G229" s="163"/>
      <c r="H229" s="163"/>
      <c r="I229" s="163"/>
      <c r="J229" s="163"/>
      <c r="K229" s="163"/>
      <c r="L229" s="166"/>
      <c r="M229" s="60"/>
      <c r="N229" s="60"/>
      <c r="O229" s="60"/>
      <c r="P229" s="60"/>
      <c r="Q229" s="60"/>
      <c r="R229" s="60"/>
      <c r="S229" s="60"/>
      <c r="T229" s="60"/>
    </row>
    <row r="230" spans="1:20" x14ac:dyDescent="0.45">
      <c r="A230" s="162"/>
      <c r="B230" s="163"/>
      <c r="C230" s="163"/>
      <c r="D230" s="164"/>
      <c r="E230" s="165"/>
      <c r="F230" s="163"/>
      <c r="G230" s="163"/>
      <c r="H230" s="163"/>
      <c r="I230" s="163"/>
      <c r="J230" s="163"/>
      <c r="K230" s="163"/>
      <c r="L230" s="166"/>
      <c r="M230" s="60"/>
      <c r="N230" s="60"/>
      <c r="O230" s="60"/>
      <c r="P230" s="60"/>
      <c r="Q230" s="60"/>
      <c r="R230" s="60"/>
      <c r="S230" s="60"/>
      <c r="T230" s="60"/>
    </row>
    <row r="231" spans="1:20" x14ac:dyDescent="0.45">
      <c r="A231" s="162"/>
      <c r="B231" s="163"/>
      <c r="C231" s="163"/>
      <c r="D231" s="164"/>
      <c r="E231" s="165"/>
      <c r="F231" s="163"/>
      <c r="G231" s="163"/>
      <c r="H231" s="163"/>
      <c r="I231" s="163"/>
      <c r="J231" s="163"/>
      <c r="K231" s="163"/>
      <c r="L231" s="166"/>
      <c r="M231" s="60"/>
      <c r="N231" s="60"/>
      <c r="O231" s="60"/>
      <c r="P231" s="60"/>
      <c r="Q231" s="60"/>
      <c r="R231" s="60"/>
      <c r="S231" s="60"/>
      <c r="T231" s="60"/>
    </row>
    <row r="232" spans="1:20" x14ac:dyDescent="0.45">
      <c r="A232" s="162"/>
      <c r="B232" s="163"/>
      <c r="C232" s="163"/>
      <c r="D232" s="164"/>
      <c r="E232" s="165"/>
      <c r="F232" s="163"/>
      <c r="G232" s="163"/>
      <c r="H232" s="163"/>
      <c r="I232" s="163"/>
      <c r="J232" s="163"/>
      <c r="K232" s="163"/>
      <c r="L232" s="166"/>
      <c r="M232" s="60"/>
      <c r="N232" s="60"/>
      <c r="O232" s="60"/>
      <c r="P232" s="60"/>
      <c r="Q232" s="60"/>
      <c r="R232" s="60"/>
      <c r="S232" s="60"/>
      <c r="T232" s="60"/>
    </row>
    <row r="233" spans="1:20" x14ac:dyDescent="0.45">
      <c r="A233" s="162"/>
      <c r="B233" s="163"/>
      <c r="C233" s="163"/>
      <c r="D233" s="164"/>
      <c r="E233" s="165"/>
      <c r="F233" s="163"/>
      <c r="G233" s="163"/>
      <c r="H233" s="163"/>
      <c r="I233" s="163"/>
      <c r="J233" s="163"/>
      <c r="K233" s="163"/>
      <c r="L233" s="166"/>
      <c r="M233" s="60"/>
      <c r="N233" s="60"/>
      <c r="O233" s="60"/>
      <c r="P233" s="60"/>
      <c r="Q233" s="60"/>
      <c r="R233" s="60"/>
      <c r="S233" s="60"/>
      <c r="T233" s="60"/>
    </row>
    <row r="234" spans="1:20" x14ac:dyDescent="0.45">
      <c r="A234" s="162"/>
      <c r="B234" s="163"/>
      <c r="C234" s="163"/>
      <c r="D234" s="164"/>
      <c r="E234" s="165"/>
      <c r="F234" s="163"/>
      <c r="G234" s="163"/>
      <c r="H234" s="163"/>
      <c r="I234" s="163"/>
      <c r="J234" s="163"/>
      <c r="K234" s="163"/>
      <c r="L234" s="166"/>
      <c r="M234" s="60"/>
      <c r="N234" s="60"/>
      <c r="O234" s="60"/>
      <c r="P234" s="60"/>
      <c r="Q234" s="60"/>
      <c r="R234" s="60"/>
      <c r="S234" s="60"/>
      <c r="T234" s="60"/>
    </row>
    <row r="235" spans="1:20" x14ac:dyDescent="0.45">
      <c r="A235" s="162"/>
      <c r="B235" s="163"/>
      <c r="C235" s="163"/>
      <c r="D235" s="164"/>
      <c r="E235" s="165"/>
      <c r="F235" s="163"/>
      <c r="G235" s="163"/>
      <c r="H235" s="163"/>
      <c r="I235" s="163"/>
      <c r="J235" s="163"/>
      <c r="K235" s="163"/>
      <c r="L235" s="166"/>
      <c r="M235" s="60"/>
      <c r="N235" s="60"/>
      <c r="O235" s="60"/>
      <c r="P235" s="60"/>
      <c r="Q235" s="60"/>
      <c r="R235" s="60"/>
      <c r="S235" s="60"/>
      <c r="T235" s="60"/>
    </row>
    <row r="236" spans="1:20" x14ac:dyDescent="0.45">
      <c r="A236" s="162"/>
      <c r="B236" s="163"/>
      <c r="C236" s="163"/>
      <c r="D236" s="164"/>
      <c r="E236" s="165"/>
      <c r="F236" s="163"/>
      <c r="G236" s="163"/>
      <c r="H236" s="163"/>
      <c r="I236" s="163"/>
      <c r="J236" s="163"/>
      <c r="K236" s="163"/>
      <c r="L236" s="166"/>
      <c r="M236" s="60"/>
      <c r="N236" s="60"/>
      <c r="O236" s="60"/>
      <c r="P236" s="60"/>
      <c r="Q236" s="60"/>
      <c r="R236" s="60"/>
      <c r="S236" s="60"/>
      <c r="T236" s="60"/>
    </row>
    <row r="237" spans="1:20" x14ac:dyDescent="0.45">
      <c r="A237" s="162"/>
      <c r="B237" s="163"/>
      <c r="C237" s="163"/>
      <c r="D237" s="164"/>
      <c r="E237" s="165"/>
      <c r="F237" s="163"/>
      <c r="G237" s="163"/>
      <c r="H237" s="163"/>
      <c r="I237" s="163"/>
      <c r="J237" s="163"/>
      <c r="K237" s="163"/>
      <c r="L237" s="166"/>
      <c r="M237" s="60"/>
      <c r="N237" s="60"/>
      <c r="O237" s="60"/>
      <c r="P237" s="60"/>
      <c r="Q237" s="60"/>
      <c r="R237" s="60"/>
      <c r="S237" s="60"/>
      <c r="T237" s="60"/>
    </row>
    <row r="238" spans="1:20" x14ac:dyDescent="0.45">
      <c r="A238" s="162"/>
      <c r="B238" s="163"/>
      <c r="C238" s="163"/>
      <c r="D238" s="164"/>
      <c r="E238" s="165"/>
      <c r="F238" s="163"/>
      <c r="G238" s="163"/>
      <c r="H238" s="163"/>
      <c r="I238" s="163"/>
      <c r="J238" s="163"/>
      <c r="K238" s="163"/>
      <c r="L238" s="166"/>
      <c r="M238" s="60"/>
      <c r="N238" s="60"/>
      <c r="O238" s="60"/>
      <c r="P238" s="60"/>
      <c r="Q238" s="60"/>
      <c r="R238" s="60"/>
      <c r="S238" s="60"/>
      <c r="T238" s="60"/>
    </row>
    <row r="239" spans="1:20" x14ac:dyDescent="0.45">
      <c r="A239" s="162"/>
      <c r="B239" s="163"/>
      <c r="C239" s="163"/>
      <c r="D239" s="164"/>
      <c r="E239" s="165"/>
      <c r="F239" s="163"/>
      <c r="G239" s="163"/>
      <c r="H239" s="163"/>
      <c r="I239" s="163"/>
      <c r="J239" s="163"/>
      <c r="K239" s="163"/>
      <c r="L239" s="166"/>
      <c r="M239" s="60"/>
      <c r="N239" s="60"/>
      <c r="O239" s="60"/>
      <c r="P239" s="60"/>
      <c r="Q239" s="60"/>
      <c r="R239" s="60"/>
      <c r="S239" s="60"/>
      <c r="T239" s="60"/>
    </row>
    <row r="240" spans="1:20" x14ac:dyDescent="0.45">
      <c r="A240" s="162"/>
      <c r="B240" s="163"/>
      <c r="C240" s="163"/>
      <c r="D240" s="164"/>
      <c r="E240" s="165"/>
      <c r="F240" s="163"/>
      <c r="G240" s="163"/>
      <c r="H240" s="163"/>
      <c r="I240" s="163"/>
      <c r="J240" s="163"/>
      <c r="K240" s="163"/>
      <c r="L240" s="166"/>
      <c r="M240" s="60"/>
      <c r="N240" s="60"/>
      <c r="O240" s="60"/>
      <c r="P240" s="60"/>
      <c r="Q240" s="60"/>
      <c r="R240" s="60"/>
      <c r="S240" s="60"/>
      <c r="T240" s="60"/>
    </row>
    <row r="241" spans="1:20" x14ac:dyDescent="0.45">
      <c r="A241" s="162"/>
      <c r="B241" s="163"/>
      <c r="C241" s="163"/>
      <c r="D241" s="164"/>
      <c r="E241" s="165"/>
      <c r="F241" s="163"/>
      <c r="G241" s="163"/>
      <c r="H241" s="163"/>
      <c r="I241" s="163"/>
      <c r="J241" s="163"/>
      <c r="K241" s="163"/>
      <c r="L241" s="166"/>
      <c r="M241" s="60"/>
      <c r="N241" s="60"/>
      <c r="O241" s="60"/>
      <c r="P241" s="60"/>
      <c r="Q241" s="60"/>
      <c r="R241" s="60"/>
      <c r="S241" s="60"/>
      <c r="T241" s="60"/>
    </row>
    <row r="242" spans="1:20" x14ac:dyDescent="0.45">
      <c r="A242" s="162"/>
      <c r="B242" s="163"/>
      <c r="C242" s="163"/>
      <c r="D242" s="164"/>
      <c r="E242" s="165"/>
      <c r="F242" s="163"/>
      <c r="G242" s="163"/>
      <c r="H242" s="163"/>
      <c r="I242" s="163"/>
      <c r="J242" s="163"/>
      <c r="K242" s="163"/>
      <c r="L242" s="166"/>
      <c r="M242" s="60"/>
      <c r="N242" s="60"/>
      <c r="O242" s="60"/>
      <c r="P242" s="60"/>
      <c r="Q242" s="60"/>
      <c r="R242" s="60"/>
      <c r="S242" s="60"/>
      <c r="T242" s="60"/>
    </row>
    <row r="243" spans="1:20" x14ac:dyDescent="0.45">
      <c r="A243" s="162"/>
      <c r="B243" s="163"/>
      <c r="C243" s="163"/>
      <c r="D243" s="164"/>
      <c r="E243" s="165"/>
      <c r="F243" s="163"/>
      <c r="G243" s="163"/>
      <c r="H243" s="163"/>
      <c r="I243" s="163"/>
      <c r="J243" s="163"/>
      <c r="K243" s="163"/>
      <c r="L243" s="166"/>
      <c r="M243" s="60"/>
      <c r="N243" s="60"/>
      <c r="O243" s="60"/>
      <c r="P243" s="60"/>
      <c r="Q243" s="60"/>
      <c r="R243" s="60"/>
      <c r="S243" s="60"/>
      <c r="T243" s="60"/>
    </row>
    <row r="244" spans="1:20" x14ac:dyDescent="0.45">
      <c r="A244" s="162"/>
      <c r="B244" s="163"/>
      <c r="C244" s="163"/>
      <c r="D244" s="164"/>
      <c r="E244" s="165"/>
      <c r="F244" s="163"/>
      <c r="G244" s="163"/>
      <c r="H244" s="163"/>
      <c r="I244" s="163"/>
      <c r="J244" s="163"/>
      <c r="K244" s="163"/>
      <c r="L244" s="166"/>
      <c r="M244" s="60"/>
      <c r="N244" s="60"/>
      <c r="O244" s="60"/>
      <c r="P244" s="60"/>
      <c r="Q244" s="60"/>
      <c r="R244" s="60"/>
      <c r="S244" s="60"/>
      <c r="T244" s="60"/>
    </row>
    <row r="245" spans="1:20" x14ac:dyDescent="0.45">
      <c r="A245" s="162"/>
      <c r="B245" s="163"/>
      <c r="C245" s="163"/>
      <c r="D245" s="164"/>
      <c r="E245" s="165"/>
      <c r="F245" s="163"/>
      <c r="G245" s="163"/>
      <c r="H245" s="163"/>
      <c r="I245" s="163"/>
      <c r="J245" s="163"/>
      <c r="K245" s="163"/>
      <c r="L245" s="166"/>
      <c r="M245" s="60"/>
      <c r="N245" s="60"/>
      <c r="O245" s="60"/>
      <c r="P245" s="60"/>
      <c r="Q245" s="60"/>
      <c r="R245" s="60"/>
      <c r="S245" s="60"/>
      <c r="T245" s="60"/>
    </row>
    <row r="246" spans="1:20" x14ac:dyDescent="0.45">
      <c r="A246" s="162"/>
      <c r="B246" s="163"/>
      <c r="C246" s="163"/>
      <c r="D246" s="164"/>
      <c r="E246" s="165"/>
      <c r="F246" s="163"/>
      <c r="G246" s="163"/>
      <c r="H246" s="163"/>
      <c r="I246" s="163"/>
      <c r="J246" s="163"/>
      <c r="K246" s="163"/>
      <c r="L246" s="166"/>
      <c r="M246" s="60"/>
      <c r="N246" s="60"/>
      <c r="O246" s="60"/>
      <c r="P246" s="60"/>
      <c r="Q246" s="60"/>
      <c r="R246" s="60"/>
      <c r="S246" s="60"/>
      <c r="T246" s="60"/>
    </row>
    <row r="247" spans="1:20" x14ac:dyDescent="0.45">
      <c r="A247" s="162"/>
      <c r="B247" s="163"/>
      <c r="C247" s="163"/>
      <c r="D247" s="164"/>
      <c r="E247" s="165"/>
      <c r="F247" s="163"/>
      <c r="G247" s="163"/>
      <c r="H247" s="163"/>
      <c r="I247" s="163"/>
      <c r="J247" s="163"/>
      <c r="K247" s="163"/>
      <c r="L247" s="166"/>
      <c r="M247" s="60"/>
      <c r="N247" s="60"/>
      <c r="O247" s="60"/>
      <c r="P247" s="60"/>
      <c r="Q247" s="60"/>
      <c r="R247" s="60"/>
      <c r="S247" s="60"/>
      <c r="T247" s="60"/>
    </row>
    <row r="248" spans="1:20" x14ac:dyDescent="0.45">
      <c r="A248" s="162"/>
      <c r="B248" s="163"/>
      <c r="C248" s="163"/>
      <c r="D248" s="164"/>
      <c r="E248" s="165"/>
      <c r="F248" s="163"/>
      <c r="G248" s="163"/>
      <c r="H248" s="163"/>
      <c r="I248" s="163"/>
      <c r="J248" s="163"/>
      <c r="K248" s="163"/>
      <c r="L248" s="166"/>
      <c r="M248" s="60"/>
      <c r="N248" s="60"/>
      <c r="O248" s="60"/>
      <c r="P248" s="60"/>
      <c r="Q248" s="60"/>
      <c r="R248" s="60"/>
      <c r="S248" s="60"/>
      <c r="T248" s="60"/>
    </row>
    <row r="249" spans="1:20" x14ac:dyDescent="0.45">
      <c r="A249" s="162"/>
      <c r="B249" s="163"/>
      <c r="C249" s="163"/>
      <c r="D249" s="164"/>
      <c r="E249" s="165"/>
      <c r="F249" s="163"/>
      <c r="G249" s="163"/>
      <c r="H249" s="163"/>
      <c r="I249" s="163"/>
      <c r="J249" s="163"/>
      <c r="K249" s="163"/>
      <c r="L249" s="166"/>
      <c r="M249" s="60"/>
      <c r="N249" s="60"/>
      <c r="O249" s="60"/>
      <c r="P249" s="60"/>
      <c r="Q249" s="60"/>
      <c r="R249" s="60"/>
      <c r="S249" s="60"/>
      <c r="T249" s="60"/>
    </row>
    <row r="250" spans="1:20" x14ac:dyDescent="0.45">
      <c r="A250" s="162"/>
      <c r="B250" s="163"/>
      <c r="C250" s="163"/>
      <c r="D250" s="164"/>
      <c r="E250" s="165"/>
      <c r="F250" s="163"/>
      <c r="G250" s="163"/>
      <c r="H250" s="163"/>
      <c r="I250" s="163"/>
      <c r="J250" s="163"/>
      <c r="K250" s="163"/>
      <c r="L250" s="166"/>
      <c r="M250" s="60"/>
      <c r="N250" s="60"/>
      <c r="O250" s="60"/>
      <c r="P250" s="60"/>
      <c r="Q250" s="60"/>
      <c r="R250" s="60"/>
      <c r="S250" s="60"/>
      <c r="T250" s="60"/>
    </row>
    <row r="251" spans="1:20" x14ac:dyDescent="0.45">
      <c r="A251" s="162"/>
      <c r="B251" s="163"/>
      <c r="C251" s="163"/>
      <c r="D251" s="164"/>
      <c r="E251" s="165"/>
      <c r="F251" s="163"/>
      <c r="G251" s="163"/>
      <c r="H251" s="163"/>
      <c r="I251" s="163"/>
      <c r="J251" s="163"/>
      <c r="K251" s="163"/>
      <c r="L251" s="166"/>
      <c r="M251" s="60"/>
      <c r="N251" s="60"/>
      <c r="O251" s="60"/>
      <c r="P251" s="60"/>
      <c r="Q251" s="60"/>
      <c r="R251" s="60"/>
      <c r="S251" s="60"/>
      <c r="T251" s="60"/>
    </row>
    <row r="252" spans="1:20" x14ac:dyDescent="0.45">
      <c r="A252" s="162"/>
      <c r="B252" s="163"/>
      <c r="C252" s="163"/>
      <c r="D252" s="164"/>
      <c r="E252" s="165"/>
      <c r="F252" s="163"/>
      <c r="G252" s="163"/>
      <c r="H252" s="163"/>
      <c r="I252" s="163"/>
      <c r="J252" s="163"/>
      <c r="K252" s="163"/>
      <c r="L252" s="166"/>
      <c r="M252" s="60"/>
      <c r="N252" s="60"/>
      <c r="O252" s="60"/>
      <c r="P252" s="60"/>
      <c r="Q252" s="60"/>
      <c r="R252" s="60"/>
      <c r="S252" s="60"/>
      <c r="T252" s="60"/>
    </row>
    <row r="253" spans="1:20" x14ac:dyDescent="0.45">
      <c r="A253" s="162"/>
      <c r="B253" s="163"/>
      <c r="C253" s="163"/>
      <c r="D253" s="164"/>
      <c r="E253" s="165"/>
      <c r="F253" s="163"/>
      <c r="G253" s="163"/>
      <c r="H253" s="163"/>
      <c r="I253" s="163"/>
      <c r="J253" s="163"/>
      <c r="K253" s="163"/>
      <c r="L253" s="166"/>
      <c r="M253" s="60"/>
      <c r="N253" s="60"/>
      <c r="O253" s="60"/>
      <c r="P253" s="60"/>
      <c r="Q253" s="60"/>
      <c r="R253" s="60"/>
      <c r="S253" s="60"/>
      <c r="T253" s="60"/>
    </row>
    <row r="254" spans="1:20" x14ac:dyDescent="0.45">
      <c r="A254" s="162"/>
      <c r="B254" s="163"/>
      <c r="C254" s="163"/>
      <c r="D254" s="164"/>
      <c r="E254" s="165"/>
      <c r="F254" s="163"/>
      <c r="G254" s="163"/>
      <c r="H254" s="163"/>
      <c r="I254" s="163"/>
      <c r="J254" s="163"/>
      <c r="K254" s="163"/>
      <c r="L254" s="166"/>
      <c r="M254" s="60"/>
      <c r="N254" s="60"/>
      <c r="O254" s="60"/>
      <c r="P254" s="60"/>
      <c r="Q254" s="60"/>
      <c r="R254" s="60"/>
      <c r="S254" s="60"/>
      <c r="T254" s="60"/>
    </row>
    <row r="255" spans="1:20" x14ac:dyDescent="0.45">
      <c r="A255" s="162"/>
      <c r="B255" s="163"/>
      <c r="C255" s="163"/>
      <c r="D255" s="164"/>
      <c r="E255" s="165"/>
      <c r="F255" s="163"/>
      <c r="G255" s="163"/>
      <c r="H255" s="163"/>
      <c r="I255" s="163"/>
      <c r="J255" s="163"/>
      <c r="K255" s="163"/>
      <c r="L255" s="166"/>
      <c r="M255" s="60"/>
      <c r="N255" s="60"/>
      <c r="O255" s="60"/>
      <c r="P255" s="60"/>
      <c r="Q255" s="60"/>
      <c r="R255" s="60"/>
      <c r="S255" s="60"/>
      <c r="T255" s="60"/>
    </row>
    <row r="256" spans="1:20" x14ac:dyDescent="0.45">
      <c r="A256" s="162"/>
      <c r="B256" s="163"/>
      <c r="C256" s="163"/>
      <c r="D256" s="164"/>
      <c r="E256" s="165"/>
      <c r="F256" s="163"/>
      <c r="G256" s="163"/>
      <c r="H256" s="163"/>
      <c r="I256" s="163"/>
      <c r="J256" s="163"/>
      <c r="K256" s="163"/>
      <c r="L256" s="166"/>
      <c r="M256" s="60"/>
      <c r="N256" s="60"/>
      <c r="O256" s="60"/>
      <c r="P256" s="60"/>
      <c r="Q256" s="60"/>
      <c r="R256" s="60"/>
      <c r="S256" s="60"/>
      <c r="T256" s="60"/>
    </row>
    <row r="257" spans="1:20" x14ac:dyDescent="0.45">
      <c r="A257" s="162"/>
      <c r="B257" s="163"/>
      <c r="C257" s="163"/>
      <c r="D257" s="164"/>
      <c r="E257" s="165"/>
      <c r="F257" s="163"/>
      <c r="G257" s="163"/>
      <c r="H257" s="163"/>
      <c r="I257" s="163"/>
      <c r="J257" s="163"/>
      <c r="K257" s="163"/>
      <c r="L257" s="166"/>
      <c r="M257" s="60"/>
      <c r="N257" s="60"/>
      <c r="O257" s="60"/>
      <c r="P257" s="60"/>
      <c r="Q257" s="60"/>
      <c r="R257" s="60"/>
      <c r="S257" s="60"/>
      <c r="T257" s="60"/>
    </row>
    <row r="258" spans="1:20" x14ac:dyDescent="0.45">
      <c r="A258" s="162"/>
      <c r="B258" s="163"/>
      <c r="C258" s="163"/>
      <c r="D258" s="164"/>
      <c r="E258" s="165"/>
      <c r="F258" s="163"/>
      <c r="G258" s="163"/>
      <c r="H258" s="163"/>
      <c r="I258" s="163"/>
      <c r="J258" s="163"/>
      <c r="K258" s="163"/>
      <c r="L258" s="166"/>
      <c r="M258" s="60"/>
      <c r="N258" s="60"/>
      <c r="O258" s="60"/>
      <c r="P258" s="60"/>
      <c r="Q258" s="60"/>
      <c r="R258" s="60"/>
      <c r="S258" s="60"/>
      <c r="T258" s="60"/>
    </row>
    <row r="259" spans="1:20" x14ac:dyDescent="0.45">
      <c r="A259" s="162"/>
      <c r="B259" s="163"/>
      <c r="C259" s="163"/>
      <c r="D259" s="164"/>
      <c r="E259" s="165"/>
      <c r="F259" s="163"/>
      <c r="G259" s="163"/>
      <c r="H259" s="163"/>
      <c r="I259" s="163"/>
      <c r="J259" s="163"/>
      <c r="K259" s="163"/>
      <c r="L259" s="166"/>
      <c r="M259" s="60"/>
      <c r="N259" s="60"/>
      <c r="O259" s="60"/>
      <c r="P259" s="60"/>
      <c r="Q259" s="60"/>
      <c r="R259" s="60"/>
      <c r="S259" s="60"/>
      <c r="T259" s="60"/>
    </row>
    <row r="260" spans="1:20" x14ac:dyDescent="0.45">
      <c r="A260" s="162"/>
      <c r="B260" s="163"/>
      <c r="C260" s="163"/>
      <c r="D260" s="164"/>
      <c r="E260" s="165"/>
      <c r="F260" s="163"/>
      <c r="G260" s="163"/>
      <c r="H260" s="163"/>
      <c r="I260" s="163"/>
      <c r="J260" s="163"/>
      <c r="K260" s="163"/>
      <c r="L260" s="166"/>
      <c r="M260" s="60"/>
      <c r="N260" s="60"/>
      <c r="O260" s="60"/>
      <c r="P260" s="60"/>
      <c r="Q260" s="60"/>
      <c r="R260" s="60"/>
      <c r="S260" s="60"/>
      <c r="T260" s="60"/>
    </row>
    <row r="261" spans="1:20" x14ac:dyDescent="0.45">
      <c r="A261" s="162"/>
      <c r="B261" s="163"/>
      <c r="C261" s="163"/>
      <c r="D261" s="164"/>
      <c r="E261" s="165"/>
      <c r="F261" s="163"/>
      <c r="G261" s="163"/>
      <c r="H261" s="163"/>
      <c r="I261" s="163"/>
      <c r="J261" s="163"/>
      <c r="K261" s="163"/>
      <c r="L261" s="166"/>
      <c r="M261" s="60"/>
      <c r="N261" s="60"/>
      <c r="O261" s="60"/>
      <c r="P261" s="60"/>
      <c r="Q261" s="60"/>
      <c r="R261" s="60"/>
      <c r="S261" s="60"/>
      <c r="T261" s="60"/>
    </row>
    <row r="262" spans="1:20" x14ac:dyDescent="0.45">
      <c r="A262" s="162"/>
      <c r="B262" s="163"/>
      <c r="C262" s="163"/>
      <c r="D262" s="164"/>
      <c r="E262" s="165"/>
      <c r="F262" s="163"/>
      <c r="G262" s="163"/>
      <c r="H262" s="163"/>
      <c r="I262" s="163"/>
      <c r="J262" s="163"/>
      <c r="K262" s="163"/>
      <c r="L262" s="166"/>
      <c r="M262" s="60"/>
      <c r="N262" s="60"/>
      <c r="O262" s="60"/>
      <c r="P262" s="60"/>
      <c r="Q262" s="60"/>
      <c r="R262" s="60"/>
      <c r="S262" s="60"/>
      <c r="T262" s="60"/>
    </row>
    <row r="263" spans="1:20" x14ac:dyDescent="0.45">
      <c r="A263" s="162"/>
      <c r="B263" s="163"/>
      <c r="C263" s="163"/>
      <c r="D263" s="164"/>
      <c r="E263" s="165"/>
      <c r="F263" s="163"/>
      <c r="G263" s="163"/>
      <c r="H263" s="163"/>
      <c r="I263" s="163"/>
      <c r="J263" s="163"/>
      <c r="K263" s="163"/>
      <c r="L263" s="166"/>
      <c r="M263" s="60"/>
      <c r="N263" s="60"/>
      <c r="O263" s="60"/>
      <c r="P263" s="60"/>
      <c r="Q263" s="60"/>
      <c r="R263" s="60"/>
      <c r="S263" s="60"/>
      <c r="T263" s="60"/>
    </row>
    <row r="264" spans="1:20" x14ac:dyDescent="0.45">
      <c r="A264" s="162"/>
      <c r="B264" s="163"/>
      <c r="C264" s="163"/>
      <c r="D264" s="164"/>
      <c r="E264" s="165"/>
      <c r="F264" s="163"/>
      <c r="G264" s="163"/>
      <c r="H264" s="163"/>
      <c r="I264" s="163"/>
      <c r="J264" s="163"/>
      <c r="K264" s="163"/>
      <c r="L264" s="166"/>
      <c r="M264" s="60"/>
      <c r="N264" s="60"/>
      <c r="O264" s="60"/>
      <c r="P264" s="60"/>
      <c r="Q264" s="60"/>
      <c r="R264" s="60"/>
      <c r="S264" s="60"/>
      <c r="T264" s="60"/>
    </row>
    <row r="265" spans="1:20" x14ac:dyDescent="0.45">
      <c r="A265" s="162"/>
      <c r="B265" s="163"/>
      <c r="C265" s="163"/>
      <c r="D265" s="164"/>
      <c r="E265" s="165"/>
      <c r="F265" s="163"/>
      <c r="G265" s="163"/>
      <c r="H265" s="163"/>
      <c r="I265" s="163"/>
      <c r="J265" s="163"/>
      <c r="K265" s="163"/>
      <c r="L265" s="166"/>
      <c r="M265" s="60"/>
      <c r="N265" s="60"/>
      <c r="O265" s="60"/>
      <c r="P265" s="60"/>
      <c r="Q265" s="60"/>
      <c r="R265" s="60"/>
      <c r="S265" s="60"/>
      <c r="T265" s="60"/>
    </row>
    <row r="266" spans="1:20" x14ac:dyDescent="0.45">
      <c r="A266" s="162"/>
      <c r="B266" s="163"/>
      <c r="C266" s="163"/>
      <c r="D266" s="164"/>
      <c r="E266" s="165"/>
      <c r="F266" s="163"/>
      <c r="G266" s="163"/>
      <c r="H266" s="163"/>
      <c r="I266" s="163"/>
      <c r="J266" s="163"/>
      <c r="K266" s="163"/>
      <c r="L266" s="166"/>
      <c r="M266" s="60"/>
      <c r="N266" s="60"/>
      <c r="O266" s="60"/>
      <c r="P266" s="60"/>
      <c r="Q266" s="60"/>
      <c r="R266" s="60"/>
      <c r="S266" s="60"/>
      <c r="T266" s="60"/>
    </row>
    <row r="267" spans="1:20" x14ac:dyDescent="0.45">
      <c r="A267" s="162"/>
      <c r="B267" s="163"/>
      <c r="C267" s="163"/>
      <c r="D267" s="164"/>
      <c r="E267" s="165"/>
      <c r="F267" s="163"/>
      <c r="G267" s="163"/>
      <c r="H267" s="163"/>
      <c r="I267" s="163"/>
      <c r="J267" s="163"/>
      <c r="K267" s="163"/>
      <c r="L267" s="166"/>
      <c r="M267" s="60"/>
      <c r="N267" s="60"/>
      <c r="O267" s="60"/>
      <c r="P267" s="60"/>
      <c r="Q267" s="60"/>
      <c r="R267" s="60"/>
      <c r="S267" s="60"/>
      <c r="T267" s="60"/>
    </row>
    <row r="268" spans="1:20" x14ac:dyDescent="0.45">
      <c r="A268" s="162"/>
      <c r="B268" s="163"/>
      <c r="C268" s="163"/>
      <c r="D268" s="164"/>
      <c r="E268" s="165"/>
      <c r="F268" s="163"/>
      <c r="G268" s="163"/>
      <c r="H268" s="163"/>
      <c r="I268" s="163"/>
      <c r="J268" s="163"/>
      <c r="K268" s="163"/>
      <c r="L268" s="166"/>
      <c r="M268" s="60"/>
      <c r="N268" s="60"/>
      <c r="O268" s="60"/>
      <c r="P268" s="60"/>
      <c r="Q268" s="60"/>
      <c r="R268" s="124">
        <f>R45-R47</f>
        <v>0</v>
      </c>
      <c r="S268" s="60" t="s">
        <v>226</v>
      </c>
      <c r="T268" s="60"/>
    </row>
    <row r="269" spans="1:20" x14ac:dyDescent="0.45">
      <c r="A269" s="162"/>
      <c r="B269" s="163"/>
      <c r="C269" s="163"/>
      <c r="D269" s="164"/>
      <c r="E269" s="165"/>
      <c r="F269" s="163"/>
      <c r="G269" s="163"/>
      <c r="H269" s="163"/>
      <c r="I269" s="163"/>
      <c r="J269" s="163"/>
      <c r="K269" s="163"/>
      <c r="L269" s="166"/>
      <c r="M269" s="60"/>
      <c r="N269" s="60"/>
      <c r="O269" s="60"/>
      <c r="P269" s="60"/>
      <c r="Q269" s="60"/>
      <c r="R269" s="60"/>
      <c r="S269" s="60"/>
      <c r="T269" s="60"/>
    </row>
    <row r="270" spans="1:20" x14ac:dyDescent="0.45">
      <c r="A270" s="162"/>
      <c r="B270" s="163"/>
      <c r="C270" s="163"/>
      <c r="D270" s="164"/>
      <c r="E270" s="165"/>
      <c r="F270" s="163"/>
      <c r="G270" s="163"/>
      <c r="H270" s="163"/>
      <c r="I270" s="163"/>
      <c r="J270" s="163"/>
      <c r="K270" s="163"/>
      <c r="L270" s="166"/>
      <c r="M270" s="60"/>
      <c r="N270" s="60"/>
      <c r="O270" s="60"/>
      <c r="P270" s="60"/>
      <c r="Q270" s="60"/>
      <c r="R270" s="124"/>
      <c r="S270" s="60"/>
    </row>
    <row r="271" spans="1:20" x14ac:dyDescent="0.45">
      <c r="A271" s="162"/>
      <c r="B271" s="163"/>
      <c r="C271" s="163"/>
      <c r="D271" s="164"/>
      <c r="E271" s="165"/>
      <c r="F271" s="163"/>
      <c r="G271" s="163"/>
      <c r="H271" s="163"/>
      <c r="I271" s="163"/>
      <c r="J271" s="163"/>
      <c r="K271" s="163"/>
      <c r="L271" s="166"/>
      <c r="M271" s="60"/>
      <c r="N271" s="60"/>
      <c r="O271" s="60"/>
      <c r="P271" s="60"/>
      <c r="Q271" s="60"/>
      <c r="R271" s="60"/>
      <c r="S271" s="60"/>
    </row>
    <row r="272" spans="1:20" x14ac:dyDescent="0.45">
      <c r="A272" s="162"/>
      <c r="B272" s="163"/>
      <c r="C272" s="163"/>
      <c r="D272" s="164"/>
      <c r="E272" s="165"/>
      <c r="F272" s="163"/>
      <c r="G272" s="163"/>
      <c r="H272" s="163"/>
      <c r="I272" s="163"/>
      <c r="J272" s="163"/>
      <c r="K272" s="163"/>
      <c r="L272" s="166"/>
      <c r="M272" s="60"/>
      <c r="N272" s="60"/>
      <c r="O272" s="60"/>
      <c r="P272" s="60"/>
      <c r="Q272" s="60"/>
      <c r="R272" s="60"/>
      <c r="S272" s="60"/>
    </row>
    <row r="273" spans="1:19" x14ac:dyDescent="0.45">
      <c r="A273" s="162"/>
      <c r="B273" s="163"/>
      <c r="C273" s="163"/>
      <c r="D273" s="164"/>
      <c r="E273" s="165"/>
      <c r="F273" s="163"/>
      <c r="G273" s="163"/>
      <c r="H273" s="163"/>
      <c r="I273" s="163"/>
      <c r="J273" s="163"/>
      <c r="K273" s="163"/>
      <c r="L273" s="166"/>
      <c r="M273" s="60"/>
      <c r="N273" s="60"/>
      <c r="O273" s="60"/>
      <c r="P273" s="60"/>
      <c r="Q273" s="60"/>
      <c r="R273" s="60"/>
      <c r="S273" s="60"/>
    </row>
    <row r="274" spans="1:19" x14ac:dyDescent="0.45">
      <c r="A274" s="162"/>
      <c r="B274" s="163"/>
      <c r="C274" s="163"/>
      <c r="D274" s="164"/>
      <c r="E274" s="165"/>
      <c r="F274" s="163"/>
      <c r="G274" s="163"/>
      <c r="H274" s="163"/>
      <c r="I274" s="163"/>
      <c r="J274" s="163"/>
      <c r="K274" s="163"/>
      <c r="L274" s="166"/>
      <c r="M274" s="60"/>
      <c r="N274" s="60"/>
      <c r="O274" s="60"/>
      <c r="P274" s="60"/>
      <c r="Q274" s="60"/>
      <c r="R274" s="60"/>
      <c r="S274" s="60"/>
    </row>
    <row r="275" spans="1:19" x14ac:dyDescent="0.45">
      <c r="A275" s="168"/>
      <c r="B275" s="169"/>
      <c r="C275" s="169"/>
      <c r="D275" s="170"/>
      <c r="E275" s="169"/>
      <c r="F275" s="169"/>
      <c r="G275" s="169"/>
      <c r="H275" s="169"/>
      <c r="I275" s="169"/>
      <c r="J275" s="169"/>
      <c r="K275" s="169"/>
      <c r="L275" s="171"/>
      <c r="M275" s="60"/>
      <c r="N275" s="60"/>
    </row>
    <row r="276" spans="1:19" x14ac:dyDescent="0.45">
      <c r="A276" s="162"/>
      <c r="B276" s="163"/>
      <c r="C276" s="163"/>
      <c r="D276" s="172"/>
      <c r="E276" s="173"/>
      <c r="F276" s="163"/>
      <c r="G276" s="163"/>
      <c r="H276" s="163"/>
      <c r="I276" s="163"/>
      <c r="J276" s="163"/>
      <c r="K276" s="163"/>
      <c r="L276" s="166"/>
      <c r="M276" s="60"/>
    </row>
    <row r="277" spans="1:19" x14ac:dyDescent="0.45">
      <c r="A277" s="162"/>
      <c r="B277" s="163"/>
      <c r="C277" s="163"/>
      <c r="D277" s="172"/>
      <c r="E277" s="173"/>
      <c r="F277" s="163"/>
      <c r="G277" s="163"/>
      <c r="H277" s="163"/>
      <c r="I277" s="163"/>
      <c r="J277" s="163"/>
      <c r="K277" s="163"/>
      <c r="L277" s="166"/>
    </row>
    <row r="278" spans="1:19" x14ac:dyDescent="0.45">
      <c r="A278" s="162"/>
      <c r="B278" s="163"/>
      <c r="C278" s="163"/>
      <c r="D278" s="172"/>
      <c r="E278" s="165"/>
      <c r="F278" s="163"/>
      <c r="G278" s="163"/>
      <c r="H278" s="163"/>
      <c r="I278" s="163"/>
      <c r="J278" s="163"/>
      <c r="K278" s="163"/>
      <c r="L278" s="166"/>
    </row>
    <row r="279" spans="1:19" x14ac:dyDescent="0.45">
      <c r="A279" s="162"/>
      <c r="B279" s="163"/>
      <c r="C279" s="163"/>
      <c r="D279" s="172"/>
      <c r="E279" s="165"/>
      <c r="F279" s="163"/>
      <c r="G279" s="163"/>
      <c r="H279" s="163"/>
      <c r="I279" s="163"/>
      <c r="J279" s="163"/>
      <c r="K279" s="163"/>
      <c r="L279" s="166"/>
    </row>
    <row r="280" spans="1:19" x14ac:dyDescent="0.45">
      <c r="A280" s="162"/>
      <c r="B280" s="163"/>
      <c r="C280" s="163"/>
      <c r="D280" s="172"/>
      <c r="E280" s="165"/>
      <c r="F280" s="163"/>
      <c r="G280" s="163"/>
      <c r="H280" s="163"/>
      <c r="I280" s="163"/>
      <c r="J280" s="163"/>
      <c r="K280" s="163"/>
      <c r="L280" s="166"/>
    </row>
    <row r="281" spans="1:19" x14ac:dyDescent="0.45">
      <c r="A281" s="162"/>
      <c r="B281" s="163"/>
      <c r="C281" s="163"/>
      <c r="D281" s="172"/>
      <c r="E281" s="165"/>
      <c r="F281" s="163"/>
      <c r="G281" s="163"/>
      <c r="H281" s="163"/>
      <c r="I281" s="163"/>
      <c r="J281" s="163"/>
      <c r="K281" s="163"/>
      <c r="L281" s="166"/>
    </row>
    <row r="282" spans="1:19" x14ac:dyDescent="0.45">
      <c r="A282" s="162"/>
      <c r="B282" s="163"/>
      <c r="C282" s="163"/>
      <c r="D282" s="172"/>
      <c r="E282" s="165"/>
      <c r="F282" s="163"/>
      <c r="G282" s="163"/>
      <c r="H282" s="163"/>
      <c r="I282" s="163"/>
      <c r="J282" s="163"/>
      <c r="K282" s="163"/>
      <c r="L282" s="166"/>
    </row>
    <row r="283" spans="1:19" x14ac:dyDescent="0.45">
      <c r="A283" s="162"/>
      <c r="B283" s="163"/>
      <c r="C283" s="163"/>
      <c r="D283" s="172"/>
      <c r="E283" s="165"/>
      <c r="F283" s="163"/>
      <c r="G283" s="163"/>
      <c r="H283" s="163"/>
      <c r="I283" s="163"/>
      <c r="J283" s="163"/>
      <c r="K283" s="163"/>
      <c r="L283" s="166"/>
    </row>
    <row r="284" spans="1:19" x14ac:dyDescent="0.45">
      <c r="A284" s="162"/>
      <c r="B284" s="163"/>
      <c r="C284" s="163"/>
      <c r="D284" s="172"/>
      <c r="E284" s="165"/>
      <c r="F284" s="163"/>
      <c r="G284" s="163"/>
      <c r="H284" s="163"/>
      <c r="I284" s="163"/>
      <c r="J284" s="163"/>
      <c r="K284" s="163"/>
      <c r="L284" s="166"/>
    </row>
    <row r="285" spans="1:19" x14ac:dyDescent="0.45">
      <c r="A285" s="162"/>
      <c r="B285" s="163"/>
      <c r="C285" s="163"/>
      <c r="D285" s="172"/>
      <c r="E285" s="165"/>
      <c r="F285" s="163"/>
      <c r="G285" s="163"/>
      <c r="H285" s="163"/>
      <c r="I285" s="163"/>
      <c r="J285" s="163"/>
      <c r="K285" s="163"/>
      <c r="L285" s="166"/>
    </row>
    <row r="286" spans="1:19" x14ac:dyDescent="0.45">
      <c r="A286" s="162"/>
      <c r="B286" s="163"/>
      <c r="C286" s="163"/>
      <c r="D286" s="172"/>
      <c r="E286" s="165"/>
      <c r="F286" s="163"/>
      <c r="G286" s="163"/>
      <c r="H286" s="163"/>
      <c r="I286" s="163"/>
      <c r="J286" s="163"/>
      <c r="K286" s="163"/>
      <c r="L286" s="166"/>
    </row>
    <row r="287" spans="1:19" x14ac:dyDescent="0.45">
      <c r="A287" s="162"/>
      <c r="B287" s="163"/>
      <c r="C287" s="163"/>
      <c r="D287" s="172"/>
      <c r="E287" s="165"/>
      <c r="F287" s="163"/>
      <c r="G287" s="163"/>
      <c r="H287" s="163"/>
      <c r="I287" s="163"/>
      <c r="J287" s="163"/>
      <c r="K287" s="163"/>
      <c r="L287" s="166"/>
    </row>
    <row r="288" spans="1:19" x14ac:dyDescent="0.45">
      <c r="A288" s="162"/>
      <c r="B288" s="163"/>
      <c r="C288" s="163"/>
      <c r="D288" s="172"/>
      <c r="E288" s="165"/>
      <c r="F288" s="163"/>
      <c r="G288" s="163"/>
      <c r="H288" s="163"/>
      <c r="I288" s="163"/>
      <c r="J288" s="163"/>
      <c r="K288" s="163"/>
      <c r="L288" s="166"/>
    </row>
    <row r="289" spans="1:12" x14ac:dyDescent="0.45">
      <c r="A289" s="162"/>
      <c r="B289" s="163"/>
      <c r="C289" s="163"/>
      <c r="D289" s="172"/>
      <c r="E289" s="165"/>
      <c r="F289" s="163"/>
      <c r="G289" s="163"/>
      <c r="H289" s="163"/>
      <c r="I289" s="163"/>
      <c r="J289" s="163"/>
      <c r="K289" s="163"/>
      <c r="L289" s="166"/>
    </row>
    <row r="290" spans="1:12" x14ac:dyDescent="0.45">
      <c r="A290" s="162"/>
      <c r="B290" s="163"/>
      <c r="C290" s="163"/>
      <c r="D290" s="172"/>
      <c r="E290" s="165"/>
      <c r="F290" s="163"/>
      <c r="G290" s="163"/>
      <c r="H290" s="163"/>
      <c r="I290" s="163"/>
      <c r="J290" s="163"/>
      <c r="K290" s="163"/>
      <c r="L290" s="166"/>
    </row>
    <row r="291" spans="1:12" x14ac:dyDescent="0.45">
      <c r="A291" s="162"/>
      <c r="B291" s="163"/>
      <c r="C291" s="163"/>
      <c r="D291" s="172"/>
      <c r="E291" s="165"/>
      <c r="F291" s="163"/>
      <c r="G291" s="163"/>
      <c r="H291" s="163"/>
      <c r="I291" s="163"/>
      <c r="J291" s="163"/>
      <c r="K291" s="163"/>
      <c r="L291" s="166"/>
    </row>
    <row r="292" spans="1:12" x14ac:dyDescent="0.45">
      <c r="A292" s="162"/>
      <c r="B292" s="163"/>
      <c r="C292" s="163"/>
      <c r="D292" s="172"/>
      <c r="E292" s="165"/>
      <c r="F292" s="163"/>
      <c r="G292" s="163"/>
      <c r="H292" s="163"/>
      <c r="I292" s="163"/>
      <c r="J292" s="163"/>
      <c r="K292" s="163"/>
      <c r="L292" s="166"/>
    </row>
    <row r="293" spans="1:12" x14ac:dyDescent="0.45">
      <c r="A293" s="162"/>
      <c r="B293" s="163"/>
      <c r="C293" s="163"/>
      <c r="D293" s="172"/>
      <c r="E293" s="165"/>
      <c r="F293" s="163"/>
      <c r="G293" s="163"/>
      <c r="H293" s="163"/>
      <c r="I293" s="163"/>
      <c r="J293" s="163"/>
      <c r="K293" s="163"/>
      <c r="L293" s="166"/>
    </row>
    <row r="294" spans="1:12" x14ac:dyDescent="0.45">
      <c r="A294" s="162"/>
      <c r="B294" s="163"/>
      <c r="C294" s="163"/>
      <c r="D294" s="172"/>
      <c r="E294" s="165"/>
      <c r="F294" s="163"/>
      <c r="G294" s="163"/>
      <c r="H294" s="163"/>
      <c r="I294" s="163"/>
      <c r="J294" s="163"/>
      <c r="K294" s="163"/>
      <c r="L294" s="166"/>
    </row>
    <row r="295" spans="1:12" x14ac:dyDescent="0.45">
      <c r="A295" s="162"/>
      <c r="B295" s="163"/>
      <c r="C295" s="163"/>
      <c r="D295" s="172"/>
      <c r="E295" s="165"/>
      <c r="F295" s="163"/>
      <c r="G295" s="163"/>
      <c r="H295" s="163"/>
      <c r="I295" s="163"/>
      <c r="J295" s="163"/>
      <c r="K295" s="163"/>
      <c r="L295" s="166"/>
    </row>
    <row r="296" spans="1:12" x14ac:dyDescent="0.45">
      <c r="A296" s="162"/>
      <c r="B296" s="163"/>
      <c r="C296" s="163"/>
      <c r="D296" s="172"/>
      <c r="E296" s="165"/>
      <c r="F296" s="163"/>
      <c r="G296" s="163"/>
      <c r="H296" s="163"/>
      <c r="I296" s="163"/>
      <c r="J296" s="163"/>
      <c r="K296" s="163"/>
      <c r="L296" s="166"/>
    </row>
    <row r="297" spans="1:12" x14ac:dyDescent="0.45">
      <c r="A297" s="162"/>
      <c r="B297" s="163"/>
      <c r="C297" s="163"/>
      <c r="D297" s="172"/>
      <c r="E297" s="165"/>
      <c r="F297" s="163"/>
      <c r="G297" s="163"/>
      <c r="H297" s="163"/>
      <c r="I297" s="163"/>
      <c r="J297" s="163"/>
      <c r="K297" s="163"/>
      <c r="L297" s="166"/>
    </row>
    <row r="298" spans="1:12" x14ac:dyDescent="0.45">
      <c r="A298" s="162"/>
      <c r="B298" s="163"/>
      <c r="C298" s="163"/>
      <c r="D298" s="172"/>
      <c r="E298" s="165"/>
      <c r="F298" s="163"/>
      <c r="G298" s="163"/>
      <c r="H298" s="163"/>
      <c r="I298" s="163"/>
      <c r="J298" s="163"/>
      <c r="K298" s="163"/>
      <c r="L298" s="166"/>
    </row>
    <row r="299" spans="1:12" x14ac:dyDescent="0.45">
      <c r="A299" s="162"/>
      <c r="B299" s="163"/>
      <c r="C299" s="163"/>
      <c r="D299" s="172"/>
      <c r="E299" s="165"/>
      <c r="F299" s="163"/>
      <c r="G299" s="163"/>
      <c r="H299" s="163"/>
      <c r="I299" s="163"/>
      <c r="J299" s="163"/>
      <c r="K299" s="163"/>
      <c r="L299" s="166"/>
    </row>
    <row r="300" spans="1:12" x14ac:dyDescent="0.45">
      <c r="A300" s="162"/>
      <c r="B300" s="163"/>
      <c r="C300" s="163"/>
      <c r="D300" s="172"/>
      <c r="E300" s="165"/>
      <c r="F300" s="163"/>
      <c r="G300" s="163"/>
      <c r="H300" s="163"/>
      <c r="I300" s="163"/>
      <c r="J300" s="163"/>
      <c r="K300" s="163"/>
      <c r="L300" s="166"/>
    </row>
    <row r="301" spans="1:12" x14ac:dyDescent="0.45">
      <c r="A301" s="162"/>
      <c r="B301" s="163"/>
      <c r="C301" s="163"/>
      <c r="D301" s="172"/>
      <c r="E301" s="165"/>
      <c r="F301" s="163"/>
      <c r="G301" s="163"/>
      <c r="H301" s="163"/>
      <c r="I301" s="163"/>
      <c r="J301" s="163"/>
      <c r="K301" s="163"/>
      <c r="L301" s="166"/>
    </row>
    <row r="302" spans="1:12" x14ac:dyDescent="0.45">
      <c r="A302" s="162"/>
      <c r="B302" s="163"/>
      <c r="C302" s="163"/>
      <c r="D302" s="172"/>
      <c r="E302" s="165"/>
      <c r="F302" s="163"/>
      <c r="G302" s="163"/>
      <c r="H302" s="163"/>
      <c r="I302" s="163"/>
      <c r="J302" s="163"/>
      <c r="K302" s="163"/>
      <c r="L302" s="166"/>
    </row>
    <row r="303" spans="1:12" x14ac:dyDescent="0.45">
      <c r="A303" s="162"/>
      <c r="B303" s="163"/>
      <c r="C303" s="163"/>
      <c r="D303" s="172"/>
      <c r="E303" s="165"/>
      <c r="F303" s="163"/>
      <c r="G303" s="163"/>
      <c r="H303" s="163"/>
      <c r="I303" s="163"/>
      <c r="J303" s="163"/>
      <c r="K303" s="163"/>
      <c r="L303" s="166"/>
    </row>
    <row r="304" spans="1:12" x14ac:dyDescent="0.45">
      <c r="A304" s="162"/>
      <c r="B304" s="163"/>
      <c r="C304" s="163"/>
      <c r="D304" s="172"/>
      <c r="E304" s="165"/>
      <c r="F304" s="163"/>
      <c r="G304" s="163"/>
      <c r="H304" s="163"/>
      <c r="I304" s="163"/>
      <c r="J304" s="163"/>
      <c r="K304" s="163"/>
      <c r="L304" s="166"/>
    </row>
    <row r="305" spans="1:12" x14ac:dyDescent="0.45">
      <c r="A305" s="162"/>
      <c r="B305" s="163"/>
      <c r="C305" s="163"/>
      <c r="D305" s="172"/>
      <c r="E305" s="165"/>
      <c r="F305" s="163"/>
      <c r="G305" s="163"/>
      <c r="H305" s="163"/>
      <c r="I305" s="163"/>
      <c r="J305" s="163"/>
      <c r="K305" s="163"/>
      <c r="L305" s="166"/>
    </row>
    <row r="306" spans="1:12" x14ac:dyDescent="0.45">
      <c r="A306" s="162"/>
      <c r="B306" s="163"/>
      <c r="C306" s="163"/>
      <c r="D306" s="172"/>
      <c r="E306" s="165"/>
      <c r="F306" s="163"/>
      <c r="G306" s="163"/>
      <c r="H306" s="163"/>
      <c r="I306" s="163"/>
      <c r="J306" s="163"/>
      <c r="K306" s="163"/>
      <c r="L306" s="166"/>
    </row>
    <row r="307" spans="1:12" x14ac:dyDescent="0.45">
      <c r="A307" s="162"/>
      <c r="B307" s="163"/>
      <c r="C307" s="163"/>
      <c r="D307" s="172"/>
      <c r="E307" s="165"/>
      <c r="F307" s="163"/>
      <c r="G307" s="163"/>
      <c r="H307" s="163"/>
      <c r="I307" s="163"/>
      <c r="J307" s="163"/>
      <c r="K307" s="163"/>
      <c r="L307" s="166"/>
    </row>
    <row r="308" spans="1:12" x14ac:dyDescent="0.45">
      <c r="E308" s="1"/>
    </row>
    <row r="309" spans="1:12" x14ac:dyDescent="0.45">
      <c r="E309" s="1"/>
    </row>
    <row r="310" spans="1:12" x14ac:dyDescent="0.45">
      <c r="E310" s="1"/>
    </row>
    <row r="311" spans="1:12" x14ac:dyDescent="0.45">
      <c r="E311" s="1"/>
    </row>
    <row r="312" spans="1:12" x14ac:dyDescent="0.45">
      <c r="E312" s="1"/>
    </row>
    <row r="313" spans="1:12" x14ac:dyDescent="0.45">
      <c r="E313" s="1"/>
    </row>
    <row r="314" spans="1:12" x14ac:dyDescent="0.45">
      <c r="E314" s="1"/>
    </row>
    <row r="315" spans="1:12" x14ac:dyDescent="0.45">
      <c r="E315" s="1"/>
    </row>
    <row r="316" spans="1:12" x14ac:dyDescent="0.45">
      <c r="E316" s="1"/>
    </row>
    <row r="317" spans="1:12" x14ac:dyDescent="0.45">
      <c r="E317" s="1"/>
    </row>
    <row r="318" spans="1:12" x14ac:dyDescent="0.45">
      <c r="E318" s="1"/>
    </row>
    <row r="319" spans="1:12" x14ac:dyDescent="0.45">
      <c r="E319" s="1"/>
    </row>
    <row r="320" spans="1:12" x14ac:dyDescent="0.45">
      <c r="E320" s="1"/>
    </row>
    <row r="321" spans="5:5" x14ac:dyDescent="0.45">
      <c r="E321" s="1"/>
    </row>
    <row r="322" spans="5:5" x14ac:dyDescent="0.45">
      <c r="E322" s="1"/>
    </row>
    <row r="323" spans="5:5" x14ac:dyDescent="0.45">
      <c r="E323" s="1"/>
    </row>
    <row r="324" spans="5:5" x14ac:dyDescent="0.45">
      <c r="E324" s="1"/>
    </row>
    <row r="325" spans="5:5" x14ac:dyDescent="0.45">
      <c r="E325" s="1"/>
    </row>
    <row r="326" spans="5:5" x14ac:dyDescent="0.45">
      <c r="E326" s="1"/>
    </row>
    <row r="327" spans="5:5" x14ac:dyDescent="0.45">
      <c r="E327" s="1"/>
    </row>
    <row r="328" spans="5:5" x14ac:dyDescent="0.45">
      <c r="E328" s="1"/>
    </row>
    <row r="329" spans="5:5" x14ac:dyDescent="0.45">
      <c r="E329" s="1"/>
    </row>
    <row r="330" spans="5:5" x14ac:dyDescent="0.45">
      <c r="E330" s="1"/>
    </row>
    <row r="331" spans="5:5" x14ac:dyDescent="0.45">
      <c r="E331" s="1"/>
    </row>
    <row r="332" spans="5:5" x14ac:dyDescent="0.45">
      <c r="E332" s="1"/>
    </row>
    <row r="333" spans="5:5" x14ac:dyDescent="0.45">
      <c r="E333" s="1"/>
    </row>
    <row r="334" spans="5:5" x14ac:dyDescent="0.45">
      <c r="E334" s="1"/>
    </row>
    <row r="335" spans="5:5" x14ac:dyDescent="0.45">
      <c r="E335" s="1"/>
    </row>
    <row r="336" spans="5:5" x14ac:dyDescent="0.45">
      <c r="E336" s="1"/>
    </row>
    <row r="337" spans="5:5" x14ac:dyDescent="0.45">
      <c r="E337" s="1"/>
    </row>
    <row r="338" spans="5:5" x14ac:dyDescent="0.45">
      <c r="E338" s="1"/>
    </row>
    <row r="339" spans="5:5" x14ac:dyDescent="0.45">
      <c r="E339" s="1"/>
    </row>
  </sheetData>
  <sheetProtection algorithmName="SHA-512" hashValue="/ucf83bJkecNayD4ErIs/ncJI97lvG+f6jj30eeLTJQrvJk8VZMe7qVDIP5mi+CIj2l3sE/uy6sWReAg9i3Qkg==" saltValue="LlF6nyL1snHsotPmw/Utvw==" spinCount="100000" sheet="1" objects="1" scenarios="1"/>
  <mergeCells count="2">
    <mergeCell ref="D7:E7"/>
    <mergeCell ref="D8:D9"/>
  </mergeCells>
  <conditionalFormatting sqref="F19:F274">
    <cfRule type="expression" dxfId="29" priority="5">
      <formula>AND($A19="Waste-in",$F19="Recovered resource")</formula>
    </cfRule>
    <cfRule type="expression" dxfId="28" priority="8">
      <formula>AND($E19="Not levied",$F19="Temporary Storage (disposal)")</formula>
    </cfRule>
    <cfRule type="expression" dxfId="27" priority="9">
      <formula>AND($E19="Not levied",$F19="Disposal")</formula>
    </cfRule>
    <cfRule type="expression" dxfId="26" priority="1">
      <formula>AND($A19="Temporary Storage (material won onsite)",$F19="Operational use")</formula>
    </cfRule>
  </conditionalFormatting>
  <conditionalFormatting sqref="G19:G274">
    <cfRule type="expression" dxfId="25" priority="10">
      <formula>AND($F19="Temporary Storage (resource recovery)")</formula>
    </cfRule>
    <cfRule type="expression" dxfId="24" priority="11">
      <formula>AND($F19="Recovered resource")</formula>
    </cfRule>
  </conditionalFormatting>
  <conditionalFormatting sqref="J19:J274">
    <cfRule type="expression" dxfId="23" priority="14">
      <formula>AND($F19="Temporary Storage (operational use)")</formula>
    </cfRule>
    <cfRule type="expression" dxfId="22" priority="24">
      <formula>AND($F19="Operational use")</formula>
    </cfRule>
  </conditionalFormatting>
  <conditionalFormatting sqref="E19:E274">
    <cfRule type="expression" dxfId="21" priority="6">
      <formula>AND($A19="Waste-in",$E19="Allowable rebate claim")</formula>
    </cfRule>
    <cfRule type="expression" dxfId="20" priority="7">
      <formula>AND($J19="Cover material",$E19="Allowable rebate claim")</formula>
    </cfRule>
  </conditionalFormatting>
  <conditionalFormatting sqref="L19:L274">
    <cfRule type="expression" dxfId="19" priority="25">
      <formula>AND($E19&lt;&gt;"Not levied",$F19="Operational use")</formula>
    </cfRule>
    <cfRule type="expression" dxfId="18" priority="26">
      <formula>AND($E19&lt;&gt;"Not levied",$F19="Temporary Storage (operational use)")</formula>
    </cfRule>
  </conditionalFormatting>
  <conditionalFormatting sqref="O7:T16 O18:T18 O17:S17">
    <cfRule type="expression" dxfId="17" priority="22">
      <formula>ISEVEN(ROW())</formula>
    </cfRule>
  </conditionalFormatting>
  <conditionalFormatting sqref="R21:T24">
    <cfRule type="expression" dxfId="16" priority="21">
      <formula>ISEVEN(ROW())</formula>
    </cfRule>
  </conditionalFormatting>
  <conditionalFormatting sqref="J19:K274">
    <cfRule type="expression" dxfId="15" priority="13">
      <formula>AND($E19="Not levied",$F19="Temporary Storage (operational use)",$J19="Cover material")</formula>
    </cfRule>
    <cfRule type="expression" dxfId="14" priority="16">
      <formula>AND($E19="Not levied",$F19="Operational use",$J19="Cover material")</formula>
    </cfRule>
    <cfRule type="expression" dxfId="13" priority="23">
      <formula>AND($E19="Not levied",$F19="Operational use",$J19="Internal haul roads")</formula>
    </cfRule>
  </conditionalFormatting>
  <conditionalFormatting sqref="K19:L274">
    <cfRule type="expression" dxfId="12" priority="17">
      <formula>AND($E19="Not levied",$F19="Temporary Storage (operational use)",$J19="Internal haul roads")</formula>
    </cfRule>
  </conditionalFormatting>
  <conditionalFormatting sqref="R37">
    <cfRule type="cellIs" dxfId="11" priority="4" operator="greaterThan">
      <formula>$S$37</formula>
    </cfRule>
  </conditionalFormatting>
  <conditionalFormatting sqref="T17">
    <cfRule type="expression" dxfId="10" priority="2">
      <formula>ISEVEN(ROW())</formula>
    </cfRule>
  </conditionalFormatting>
  <dataValidations count="2">
    <dataValidation type="list" allowBlank="1" showInputMessage="1" showErrorMessage="1" sqref="B19:B274" xr:uid="{7AC2BF8F-8A9F-491F-926F-8C85423B4136}">
      <formula1>WasteStream</formula1>
    </dataValidation>
    <dataValidation type="list" allowBlank="1" showInputMessage="1" showErrorMessage="1" sqref="A19:A274" xr:uid="{45AB2863-8252-49AF-BC83-51DC807947BF}">
      <formula1>MatFlow</formula1>
    </dataValidation>
  </dataValidations>
  <pageMargins left="0.7" right="0.7" top="0.75" bottom="0.75" header="0.3" footer="0.3"/>
  <pageSetup paperSize="9" orientation="portrait" r:id="rId1"/>
  <headerFooter>
    <oddHeader>&amp;C&amp;"Calibri"&amp;10&amp;K000000 OFFICIAL &amp;1#_x000D_</oddHead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2" id="{1B8B6D80-BC8A-4827-895C-9B58E9733BB7}">
            <xm:f>AND($E19="Not levied",$F19="Temporary Storage (operational use)",$J19="Cover material",$K19=MatClass!$AE$4)</xm:f>
            <x14:dxf>
              <fill>
                <patternFill>
                  <bgColor rgb="FF92D050"/>
                </patternFill>
              </fill>
            </x14:dxf>
          </x14:cfRule>
          <x14:cfRule type="expression" priority="15" id="{26354F2F-B082-4A40-94A5-AEDACECCD213}">
            <xm:f>AND($E19="Not levied",$F19="Operational use",$J19="Cover material",$K19=MatClass!$AE$4)</xm:f>
            <x14:dxf>
              <fill>
                <patternFill>
                  <bgColor rgb="FF92D050"/>
                </patternFill>
              </fill>
            </x14:dxf>
          </x14:cfRule>
          <x14:cfRule type="expression" priority="19" id="{6106166E-FEA0-47C5-BD1F-67B79A32E1B2}">
            <xm:f>AND($E19="Not levied",$F19="Operational use",$J19="Internal haul roads",$K19=MatClass!$AE$3)</xm:f>
            <x14:dxf>
              <fill>
                <patternFill>
                  <bgColor rgb="FF92D050"/>
                </patternFill>
              </fill>
            </x14:dxf>
          </x14:cfRule>
          <xm:sqref>J19:K274</xm:sqref>
        </x14:conditionalFormatting>
        <x14:conditionalFormatting xmlns:xm="http://schemas.microsoft.com/office/excel/2006/main">
          <x14:cfRule type="expression" priority="18" id="{43679670-7A4A-4CE9-8B57-371F39593C7E}">
            <xm:f>AND($E19="Not levied",$F19="Temporary Storage (operational use)",$K19,"Internal haul roads",$K19=MatClass!$AE$3)</xm:f>
            <x14:dxf>
              <fill>
                <patternFill>
                  <bgColor rgb="FFFFC000"/>
                </patternFill>
              </fill>
            </x14:dxf>
          </x14:cfRule>
          <xm:sqref>K19:L274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E6286B9B-6AF3-4366-8ED2-C4A1215DCDE4}">
          <x14:formula1>
            <xm:f>MatClass!$AC$3:$AC$9</xm:f>
          </x14:formula1>
          <xm:sqref>G19:G274</xm:sqref>
        </x14:dataValidation>
        <x14:dataValidation type="list" allowBlank="1" showInputMessage="1" showErrorMessage="1" xr:uid="{A214FF80-15BB-4593-ACC7-C892F690043D}">
          <x14:formula1>
            <xm:f>MatClass!$AB$3:$AB$11</xm:f>
          </x14:formula1>
          <xm:sqref>I19:I274</xm:sqref>
        </x14:dataValidation>
        <x14:dataValidation type="list" allowBlank="1" showInputMessage="1" showErrorMessage="1" xr:uid="{FC3FF5A4-18FF-43E1-A5AC-B1E1B32EAD3E}">
          <x14:formula1>
            <xm:f>MatClass!$Z$3:$Z$11</xm:f>
          </x14:formula1>
          <xm:sqref>E19:E274</xm:sqref>
        </x14:dataValidation>
        <x14:dataValidation type="list" allowBlank="1" showInputMessage="1" showErrorMessage="1" xr:uid="{116B3F8B-AD2A-4DC3-BF30-009570DE5199}">
          <x14:formula1>
            <xm:f>MatClass!$Y$3:$Y$5</xm:f>
          </x14:formula1>
          <xm:sqref>C19:C274</xm:sqref>
        </x14:dataValidation>
        <x14:dataValidation type="list" allowBlank="1" showInputMessage="1" showErrorMessage="1" xr:uid="{8236FD2B-4ED2-44FB-BAAA-D558276C97C7}">
          <x14:formula1>
            <xm:f>MatClass!$AE$3:$AE$5</xm:f>
          </x14:formula1>
          <xm:sqref>K19:K307</xm:sqref>
        </x14:dataValidation>
        <x14:dataValidation type="list" allowBlank="1" showInputMessage="1" showErrorMessage="1" xr:uid="{09096E2B-1A93-489D-A6A3-3B4AED091E58}">
          <x14:formula1>
            <xm:f>MatClass!$AA$3:$AA$7</xm:f>
          </x14:formula1>
          <xm:sqref>F19:F274</xm:sqref>
        </x14:dataValidation>
        <x14:dataValidation type="list" allowBlank="1" showInputMessage="1" showErrorMessage="1" xr:uid="{D44541DA-84F7-4F8F-B788-EC42023C68FD}">
          <x14:formula1>
            <xm:f>MatClass!$AD$3:$AD$7</xm:f>
          </x14:formula1>
          <xm:sqref>J19:J274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BD451FFED7FAAE4EABE1EE99B4BA5990" ma:contentTypeVersion="" ma:contentTypeDescription="Create a new document." ma:contentTypeScope="" ma:versionID="13dca6f163aba7b6b6084e8c22bd98c1">
  <xsd:schema xmlns:xsd="http://www.w3.org/2001/XMLSchema" xmlns:xs="http://www.w3.org/2001/XMLSchema" xmlns:p="http://schemas.microsoft.com/office/2006/metadata/properties" xmlns:ns2="5a2c6ee1-2f07-4e44-b968-621af963a649" xmlns:ns3="9966944c-e782-4aad-9ab4-a96665efc98b" targetNamespace="http://schemas.microsoft.com/office/2006/metadata/properties" ma:root="true" ma:fieldsID="c379e010219e7f8990c85ab935ff18f9" ns2:_="" ns3:_="">
    <xsd:import namespace="5a2c6ee1-2f07-4e44-b968-621af963a649"/>
    <xsd:import namespace="9966944c-e782-4aad-9ab4-a96665efc9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2c6ee1-2f07-4e44-b968-621af963a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66944c-e782-4aad-9ab4-a96665efc9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89ECE5-118D-42AC-ABA3-7C3DB3839066}">
  <ds:schemaRefs>
    <ds:schemaRef ds:uri="http://schemas.microsoft.com/sharepoint/v3/contenttype/forms"/>
  </ds:schemaRefs>
</ds:datastoreItem>
</file>

<file path=customXml/itemProps2.xml><?xml version="1.0" encoding="utf-8"?>
<ds:datastoreItem xmlns:ds="http://schemas.openxmlformats.org/officeDocument/2006/customXml" ds:itemID="{3E39E0D3-FE60-48FC-85E0-0BBD96D7F0A3}">
  <ds:schemaRefs>
    <ds:schemaRef ds:uri="http://schemas.microsoft.com/DataMashup"/>
  </ds:schemaRefs>
</ds:datastoreItem>
</file>

<file path=customXml/itemProps3.xml><?xml version="1.0" encoding="utf-8"?>
<ds:datastoreItem xmlns:ds="http://schemas.openxmlformats.org/officeDocument/2006/customXml" ds:itemID="{466A7CE3-A6A9-4DE1-946C-A78EB8317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2c6ee1-2f07-4e44-b968-621af963a649"/>
    <ds:schemaRef ds:uri="9966944c-e782-4aad-9ab4-a96665efc9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A27AB5-F32A-4F64-B188-597BAEE1B0B1}">
  <ds:schemaRefs>
    <ds:schemaRef ds:uri="http://schemas.microsoft.com/office/2006/metadata/properties"/>
    <ds:schemaRef ds:uri="5a2c6ee1-2f07-4e44-b968-621af963a64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9966944c-e782-4aad-9ab4-a96665efc98b"/>
    <ds:schemaRef ds:uri="http://www.w3.org/XML/1998/namespace"/>
    <ds:schemaRef ds:uri="http://purl.org/dc/dcmitype/"/>
  </ds:schemaRefs>
</ds:datastoreItem>
</file>

<file path=docMetadata/LabelInfo.xml><?xml version="1.0" encoding="utf-8"?>
<clbl:labelList xmlns:clbl="http://schemas.microsoft.com/office/2020/mipLabelMetadata">
  <clbl:label id="{3263f7fe-16ce-4aec-b2b1-936603df6f66}" enabled="1" method="Privileged" siteId="{28e1a73d-f0ce-441e-80a7-1b36946db330}"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Reference Categories</vt:lpstr>
      <vt:lpstr>Mass Balance Template (2)</vt:lpstr>
      <vt:lpstr>Mass Balance Template</vt:lpstr>
      <vt:lpstr>MatClass</vt:lpstr>
      <vt:lpstr>Eaxample_ss</vt:lpstr>
      <vt:lpstr>Mass Balance Example 1</vt:lpstr>
      <vt:lpstr>Mass Balance Example 2</vt:lpstr>
      <vt:lpstr>Mass Balance Example 3</vt:lpstr>
      <vt:lpstr>Description_a</vt:lpstr>
      <vt:lpstr>Item</vt:lpstr>
      <vt:lpstr>'Reference Categories'!MatFlow</vt:lpstr>
      <vt:lpstr>MatFlow</vt:lpstr>
      <vt:lpstr>Pre_classified__Pre__or_Mirror_code__M</vt:lpstr>
      <vt:lpstr>Priority_waste</vt:lpstr>
      <vt:lpstr>Reportable_priority_waste__transactions</vt:lpstr>
      <vt:lpstr>Reportable_priority_waste__transport</vt:lpstr>
      <vt:lpstr>Section_a</vt:lpstr>
      <vt:lpstr>StreamFilter_a</vt:lpstr>
      <vt:lpstr>WasteCode_a</vt:lpstr>
      <vt:lpstr>'Reference Categories'!WasteStream</vt:lpstr>
      <vt:lpstr>WasteStream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Hull, Gavin</dc:creator>
  <cp:keywords/>
  <dc:description/>
  <cp:lastModifiedBy>Nadeem Hussain</cp:lastModifiedBy>
  <cp:revision/>
  <dcterms:created xsi:type="dcterms:W3CDTF">2021-04-18T09:53:14Z</dcterms:created>
  <dcterms:modified xsi:type="dcterms:W3CDTF">2022-07-08T00:44:10Z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0x010100BD451FFED7FAAE4EABE1EE99B4BA5990</vt:lpwstr>
  </property>
</Properties>
</file>